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120" windowHeight="8070" activeTab="0"/>
  </bookViews>
  <sheets>
    <sheet name="FOND ZDRAVI GRAD" sheetId="1" r:id="rId1"/>
  </sheets>
  <definedNames>
    <definedName name="_xlnm.Print_Titles" localSheetId="0">'FOND ZDRAVI GRAD'!$3:$3</definedName>
  </definedNames>
  <calcPr fullCalcOnLoad="1"/>
</workbook>
</file>

<file path=xl/sharedStrings.xml><?xml version="1.0" encoding="utf-8"?>
<sst xmlns="http://schemas.openxmlformats.org/spreadsheetml/2006/main" count="264" uniqueCount="111">
  <si>
    <t>Lokalni proračun</t>
  </si>
  <si>
    <t>Ukupno</t>
  </si>
  <si>
    <t>Račun rashoda/izdatka</t>
  </si>
  <si>
    <t>Naziv računa</t>
  </si>
  <si>
    <t xml:space="preserve"> Procjena 2005.</t>
  </si>
  <si>
    <t xml:space="preserve"> Procjena 2006.</t>
  </si>
  <si>
    <t>Ostali rashodi za zaposlene</t>
  </si>
  <si>
    <t>Službena putovanja</t>
  </si>
  <si>
    <t>Naknade za prijevoz, rad na t.</t>
  </si>
  <si>
    <t>Stručno usavršavanje zap.</t>
  </si>
  <si>
    <t>Uredski materijal i ostali mat.</t>
  </si>
  <si>
    <t>Usluge telefona, pošte i pr.</t>
  </si>
  <si>
    <t>Usluge promidžbe i inform.</t>
  </si>
  <si>
    <t>Intelektualne i osobne usl.</t>
  </si>
  <si>
    <t>Ostale usluge</t>
  </si>
  <si>
    <t>Reprezentacija</t>
  </si>
  <si>
    <t>Članarine</t>
  </si>
  <si>
    <t>Ostali nespomenuti rashodi</t>
  </si>
  <si>
    <t>Bankarske usluge i platni pr.</t>
  </si>
  <si>
    <t>FOND "ZDRAVI GRAD" POREČ</t>
  </si>
  <si>
    <t>Općina Vrsar</t>
  </si>
  <si>
    <t>Usluge telefona, pošte i prijevoza</t>
  </si>
  <si>
    <t xml:space="preserve">Ostali nespomenuti rashodi </t>
  </si>
  <si>
    <t>Usluge promidđbe i informiranja</t>
  </si>
  <si>
    <t>Prihodi i primici</t>
  </si>
  <si>
    <t>Namj.prih od minist.RH</t>
  </si>
  <si>
    <t>Namj.prih iz županijskog</t>
  </si>
  <si>
    <t>Ost. općine Poreštine*</t>
  </si>
  <si>
    <t>Grad Novigrad i Umag</t>
  </si>
  <si>
    <t>Energija</t>
  </si>
  <si>
    <t>Komunalne usluge</t>
  </si>
  <si>
    <t>01 AKTIVNOST:  STRUČNO, ADMINISTRATIVNO I TEHNIČKO OSOBLJE</t>
  </si>
  <si>
    <t>Sufinanciranje cijena, particip. korisnika 65264</t>
  </si>
  <si>
    <t>Plaće</t>
  </si>
  <si>
    <t>Doprinosi na plaće</t>
  </si>
  <si>
    <t>Materijalni rashodi</t>
  </si>
  <si>
    <t>Sitni inventar</t>
  </si>
  <si>
    <t xml:space="preserve">Usluge tekućeg i inv. odr. </t>
  </si>
  <si>
    <t>Knjigovodstvene usluge</t>
  </si>
  <si>
    <t>Proračun Grad Poreč</t>
  </si>
  <si>
    <t>Sirovine i namirnice</t>
  </si>
  <si>
    <t>Razlika:</t>
  </si>
  <si>
    <t>Utrošeno:</t>
  </si>
  <si>
    <t>Realizirano</t>
  </si>
  <si>
    <t>SVEUKUPNO UTROŠENO:</t>
  </si>
  <si>
    <t>RAZLIKA:</t>
  </si>
  <si>
    <t>Komunalne usluge i čišćenje</t>
  </si>
  <si>
    <t>Drugi izvori</t>
  </si>
  <si>
    <t>Vlastita sredstva</t>
  </si>
  <si>
    <t>REKAPITULACIJA REALIZACIJE:</t>
  </si>
  <si>
    <t xml:space="preserve">SVEUKUPNO REALIZIRANO: </t>
  </si>
  <si>
    <t>**</t>
  </si>
  <si>
    <t>Drugi izvori (županija)</t>
  </si>
  <si>
    <t xml:space="preserve">Drugi izvori </t>
  </si>
  <si>
    <t>Računalne usluge</t>
  </si>
  <si>
    <t>02 SAVJETOVALIŠTE I PSIHO-SOCIJALNO-ZDRAVSTVENA SKRB</t>
  </si>
  <si>
    <t>Uredski materijal i ostali mat</t>
  </si>
  <si>
    <t>03 PROGRAM MLADI</t>
  </si>
  <si>
    <t>0301 Preduvjeti za osobni rast i razvoj mladih u lokalnom okruženju</t>
  </si>
  <si>
    <t>04 CENTAR ZA PREVENCIJU I VANBOLNIČKO LIJEČENJE OVISNOSTI</t>
  </si>
  <si>
    <t>0401 Prihvat, praćenje i liječenje ovisnika o teškim drogama</t>
  </si>
  <si>
    <t>05 POVJERENSTVO "ZAJEDNO PROTIV OVISNOSTI"</t>
  </si>
  <si>
    <t>0501 Sveobuhvatni program prevencije za Grad Poreč</t>
  </si>
  <si>
    <t>06 PROGRAM TERAPIJSKA ZAJEDNICA LIJEČENIH ALKOHOLIČARA</t>
  </si>
  <si>
    <t>0601 Rad sa ovisnicima o alkoholu</t>
  </si>
  <si>
    <t>07 PROGRAM AMBROZIJA</t>
  </si>
  <si>
    <t>0701 Ekološko-zdravstveni program suzbijanja ambrozije</t>
  </si>
  <si>
    <t>08 PROGRAM PROMJENA PONAŠANJA KOD OSOBA S PREKOMJERNOM TJELESNOM TEŽINOM</t>
  </si>
  <si>
    <t>Istarska županija</t>
  </si>
  <si>
    <t>01 PROJEKTNI URED: STRUČNO, ADMINISTRATIVNO I TEHNIČKO OSOBLJE</t>
  </si>
  <si>
    <t>5.1 GRUPNI SAVJETODAVNI RAD ZA MALOLJETNE POČINITELJE KAZNENIH DJELA (MPKD)</t>
  </si>
  <si>
    <t>01 PROJEKTNI URED.</t>
  </si>
  <si>
    <t>02 SAVJETOVALIŠTE</t>
  </si>
  <si>
    <t>03 MLADI</t>
  </si>
  <si>
    <t>04 CENTAR</t>
  </si>
  <si>
    <t>05 POVJERENSTVO</t>
  </si>
  <si>
    <t>05.1. MPKD</t>
  </si>
  <si>
    <t>05.2. RASPLESANI RAZREDI</t>
  </si>
  <si>
    <t>06 TERAPIJSKA ZAJEDNICA</t>
  </si>
  <si>
    <t>07 AMBROZIJA</t>
  </si>
  <si>
    <t>08 PREKOMJERNA TEŽINA</t>
  </si>
  <si>
    <t>Planirana u Upravnom odjelu društvenih djelatnosti. Organiziranizacija i realizacija preko Fonda Zdravi grad Poreč</t>
  </si>
  <si>
    <t>Za realizaciju utrošeno i potraživano iz Proračuna Grada Poreča</t>
  </si>
  <si>
    <t>Troškovi vježbenika volontera</t>
  </si>
  <si>
    <t>09 SURADNJA SA HMZG - ISPITIVANJE POTREBA JEDNORODITELJSKIH OBITELJI</t>
  </si>
  <si>
    <t>09 SURADNJA SA HMZG</t>
  </si>
  <si>
    <t xml:space="preserve">                                                           FINANCIJSKI IZVJEŠTAJ ZA PERIOD OD 01.01. DO 31.12.2013.</t>
  </si>
  <si>
    <t>Realizirano 2012. godine</t>
  </si>
  <si>
    <t>Realizirano u 2013.:</t>
  </si>
  <si>
    <t xml:space="preserve"> Ukupno po vrsti troška 2013.</t>
  </si>
  <si>
    <t xml:space="preserve"> Ukupno REALIZIRANO 2013.</t>
  </si>
  <si>
    <t>Proračun Grad Poreč 2013</t>
  </si>
  <si>
    <t>Drugi izvori 2013</t>
  </si>
  <si>
    <t>Vlastita sredstva 2013</t>
  </si>
  <si>
    <t>MOTOVUNSKA LJETNA ŠKOLA ZDRAVLJA 2013</t>
  </si>
  <si>
    <t>**(Tar 10.000, Funtana 8.000, Višnjan 500)</t>
  </si>
  <si>
    <t>Drugi izvori: Županija 20.000.00</t>
  </si>
  <si>
    <t>Drugi izvori: Županija 10.000, Vrsar 5.000, Novigrad 10.000</t>
  </si>
  <si>
    <t>Funtana 8.000, Tar 10.000, Višnjan 500, kta 290,46, HZZZ 6.608,28</t>
  </si>
  <si>
    <t xml:space="preserve">Drugi izvori: Županija 40.000, MZSS 46.376,54 , Vrsar 13.700,00, Umag 10.000, Novigrad 5.000,00, </t>
  </si>
  <si>
    <t>Sredstva MZSS upl. 24.12.2012.- korištena u 2013. za realizaciju programa Centra</t>
  </si>
  <si>
    <t>Usluge plesne edukacije</t>
  </si>
  <si>
    <t>Drugi izvori: Županija 10.000</t>
  </si>
  <si>
    <t>Usluge vođenja tjelesnih aktivn.</t>
  </si>
  <si>
    <t>0801 Debljina - bolest ili izbor</t>
  </si>
  <si>
    <t>***</t>
  </si>
  <si>
    <t>*** prebačena sredstva iz 2012.godine MZSS 46.376,54 kn i sredstva HZZ za doprinose vježbenika 6.608,28</t>
  </si>
  <si>
    <t>III rebalans 2013:</t>
  </si>
  <si>
    <t>Plan 2013:</t>
  </si>
  <si>
    <t>Ostalo: donacije, kta</t>
  </si>
  <si>
    <t>Razlika realizacije 2013/2012 %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</si>
</sst>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#,##0.000"/>
    <numFmt numFmtId="186" formatCode="#,##0.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0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2" fillId="0" borderId="0" xfId="0" applyNumberFormat="1" applyFont="1" applyFill="1" applyBorder="1" applyAlignment="1" quotePrefix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 vertical="justify" wrapText="1"/>
    </xf>
    <xf numFmtId="3" fontId="1" fillId="0" borderId="1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left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 quotePrefix="1">
      <alignment horizontal="left"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left"/>
    </xf>
    <xf numFmtId="3" fontId="1" fillId="0" borderId="0" xfId="0" applyNumberFormat="1" applyFont="1" applyBorder="1" applyAlignment="1">
      <alignment horizontal="left" shrinkToFit="1"/>
    </xf>
    <xf numFmtId="3" fontId="1" fillId="33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 quotePrefix="1">
      <alignment horizontal="center" wrapText="1"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quotePrefix="1">
      <alignment horizontal="center" wrapText="1"/>
    </xf>
    <xf numFmtId="4" fontId="1" fillId="0" borderId="0" xfId="0" applyNumberFormat="1" applyFont="1" applyBorder="1" applyAlignment="1" quotePrefix="1">
      <alignment horizontal="right" wrapText="1"/>
    </xf>
    <xf numFmtId="4" fontId="1" fillId="0" borderId="0" xfId="0" applyNumberFormat="1" applyFont="1" applyAlignment="1">
      <alignment/>
    </xf>
    <xf numFmtId="3" fontId="1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1" fillId="0" borderId="0" xfId="0" applyNumberFormat="1" applyFont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center" wrapText="1"/>
    </xf>
    <xf numFmtId="3" fontId="6" fillId="0" borderId="12" xfId="0" applyNumberFormat="1" applyFont="1" applyBorder="1" applyAlignment="1" applyProtection="1">
      <alignment horizontal="center" wrapText="1"/>
      <protection locked="0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 quotePrefix="1">
      <alignment horizontal="right" wrapText="1"/>
    </xf>
    <xf numFmtId="4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Alignment="1">
      <alignment/>
    </xf>
    <xf numFmtId="4" fontId="2" fillId="0" borderId="0" xfId="0" applyNumberFormat="1" applyFont="1" applyFill="1" applyBorder="1" applyAlignment="1" quotePrefix="1">
      <alignment horizontal="left"/>
    </xf>
    <xf numFmtId="4" fontId="1" fillId="0" borderId="14" xfId="0" applyNumberFormat="1" applyFont="1" applyBorder="1" applyAlignment="1">
      <alignment wrapText="1"/>
    </xf>
    <xf numFmtId="4" fontId="1" fillId="0" borderId="14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Alignment="1">
      <alignment wrapText="1"/>
    </xf>
    <xf numFmtId="0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18" xfId="0" applyNumberFormat="1" applyFont="1" applyBorder="1" applyAlignment="1">
      <alignment wrapText="1"/>
    </xf>
    <xf numFmtId="0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 wrapText="1"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 wrapText="1"/>
    </xf>
    <xf numFmtId="4" fontId="1" fillId="0" borderId="21" xfId="0" applyNumberFormat="1" applyFont="1" applyBorder="1" applyAlignment="1">
      <alignment wrapText="1"/>
    </xf>
    <xf numFmtId="0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1" fillId="33" borderId="0" xfId="0" applyNumberFormat="1" applyFont="1" applyFill="1" applyAlignment="1">
      <alignment/>
    </xf>
    <xf numFmtId="0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1" fillId="0" borderId="0" xfId="0" applyNumberFormat="1" applyFont="1" applyAlignment="1" quotePrefix="1">
      <alignment horizontal="center"/>
    </xf>
    <xf numFmtId="3" fontId="1" fillId="0" borderId="14" xfId="0" applyNumberFormat="1" applyFont="1" applyBorder="1" applyAlignment="1">
      <alignment wrapText="1"/>
    </xf>
    <xf numFmtId="2" fontId="1" fillId="0" borderId="0" xfId="0" applyNumberFormat="1" applyFont="1" applyBorder="1" applyAlignment="1">
      <alignment horizontal="left"/>
    </xf>
    <xf numFmtId="0" fontId="1" fillId="0" borderId="14" xfId="0" applyNumberFormat="1" applyFont="1" applyBorder="1" applyAlignment="1" quotePrefix="1">
      <alignment horizontal="left"/>
    </xf>
    <xf numFmtId="0" fontId="1" fillId="0" borderId="1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23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quotePrefix="1">
      <alignment horizontal="left" wrapText="1"/>
    </xf>
    <xf numFmtId="3" fontId="2" fillId="34" borderId="0" xfId="0" applyNumberFormat="1" applyFont="1" applyFill="1" applyBorder="1" applyAlignment="1" quotePrefix="1">
      <alignment horizontal="left"/>
    </xf>
    <xf numFmtId="3" fontId="1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 horizontal="left"/>
    </xf>
    <xf numFmtId="3" fontId="1" fillId="34" borderId="0" xfId="0" applyNumberFormat="1" applyFont="1" applyFill="1" applyAlignment="1" quotePrefix="1">
      <alignment horizontal="left"/>
    </xf>
    <xf numFmtId="3" fontId="1" fillId="34" borderId="0" xfId="0" applyNumberFormat="1" applyFont="1" applyFill="1" applyAlignment="1">
      <alignment wrapText="1"/>
    </xf>
    <xf numFmtId="0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wrapText="1"/>
    </xf>
    <xf numFmtId="0" fontId="1" fillId="34" borderId="0" xfId="0" applyNumberFormat="1" applyFont="1" applyFill="1" applyAlignment="1">
      <alignment horizontal="left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2" fillId="34" borderId="0" xfId="0" applyNumberFormat="1" applyFont="1" applyFill="1" applyBorder="1" applyAlignment="1">
      <alignment horizontal="left"/>
    </xf>
    <xf numFmtId="3" fontId="1" fillId="0" borderId="0" xfId="0" applyNumberFormat="1" applyFont="1" applyBorder="1" applyAlignment="1" quotePrefix="1">
      <alignment horizontal="left"/>
    </xf>
    <xf numFmtId="0" fontId="1" fillId="0" borderId="0" xfId="0" applyNumberFormat="1" applyFont="1" applyBorder="1" applyAlignment="1" quotePrefix="1">
      <alignment horizontal="center" vertical="justify" wrapText="1"/>
    </xf>
    <xf numFmtId="3" fontId="8" fillId="0" borderId="0" xfId="0" applyNumberFormat="1" applyFont="1" applyFill="1" applyBorder="1" applyAlignment="1">
      <alignment horizontal="left"/>
    </xf>
    <xf numFmtId="3" fontId="8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Alignment="1">
      <alignment/>
    </xf>
    <xf numFmtId="3" fontId="1" fillId="0" borderId="18" xfId="0" applyNumberFormat="1" applyFont="1" applyBorder="1" applyAlignment="1">
      <alignment wrapText="1"/>
    </xf>
    <xf numFmtId="3" fontId="1" fillId="0" borderId="16" xfId="0" applyNumberFormat="1" applyFont="1" applyBorder="1" applyAlignment="1">
      <alignment horizontal="center" wrapText="1"/>
    </xf>
    <xf numFmtId="3" fontId="1" fillId="0" borderId="21" xfId="0" applyNumberFormat="1" applyFont="1" applyBorder="1" applyAlignment="1">
      <alignment horizontal="center" wrapText="1"/>
    </xf>
    <xf numFmtId="3" fontId="1" fillId="0" borderId="2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4" fontId="1" fillId="0" borderId="25" xfId="0" applyNumberFormat="1" applyFont="1" applyBorder="1" applyAlignment="1">
      <alignment wrapText="1"/>
    </xf>
    <xf numFmtId="4" fontId="1" fillId="0" borderId="26" xfId="0" applyNumberFormat="1" applyFont="1" applyBorder="1" applyAlignment="1">
      <alignment wrapText="1"/>
    </xf>
    <xf numFmtId="0" fontId="1" fillId="0" borderId="0" xfId="0" applyNumberFormat="1" applyFont="1" applyBorder="1" applyAlignment="1" quotePrefix="1">
      <alignment horizontal="center"/>
    </xf>
    <xf numFmtId="0" fontId="1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 quotePrefix="1">
      <alignment horizontal="center" wrapText="1"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 quotePrefix="1">
      <alignment horizontal="center" wrapText="1"/>
    </xf>
    <xf numFmtId="4" fontId="1" fillId="0" borderId="0" xfId="0" applyNumberFormat="1" applyFont="1" applyFill="1" applyBorder="1" applyAlignment="1" quotePrefix="1">
      <alignment horizontal="right" wrapText="1"/>
    </xf>
    <xf numFmtId="3" fontId="1" fillId="0" borderId="0" xfId="0" applyNumberFormat="1" applyFont="1" applyFill="1" applyBorder="1" applyAlignment="1" quotePrefix="1">
      <alignment horizontal="right" wrapText="1"/>
    </xf>
    <xf numFmtId="4" fontId="1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 quotePrefix="1">
      <alignment horizontal="right" wrapText="1"/>
    </xf>
    <xf numFmtId="3" fontId="1" fillId="0" borderId="0" xfId="0" applyNumberFormat="1" applyFont="1" applyFill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4" fontId="1" fillId="34" borderId="0" xfId="0" applyNumberFormat="1" applyFont="1" applyFill="1" applyBorder="1" applyAlignment="1">
      <alignment/>
    </xf>
    <xf numFmtId="4" fontId="1" fillId="0" borderId="23" xfId="0" applyNumberFormat="1" applyFont="1" applyBorder="1" applyAlignment="1">
      <alignment wrapText="1"/>
    </xf>
    <xf numFmtId="4" fontId="1" fillId="0" borderId="24" xfId="0" applyNumberFormat="1" applyFont="1" applyBorder="1" applyAlignment="1">
      <alignment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1"/>
  <sheetViews>
    <sheetView tabSelected="1" zoomScalePageLayoutView="0" workbookViewId="0" topLeftCell="A107">
      <pane xSplit="18525" topLeftCell="C1" activePane="topLeft" state="split"/>
      <selection pane="topLeft" activeCell="G14" sqref="G14"/>
      <selection pane="topRight" activeCell="K28" sqref="K28"/>
    </sheetView>
  </sheetViews>
  <sheetFormatPr defaultColWidth="9.140625" defaultRowHeight="12.75"/>
  <cols>
    <col min="1" max="1" width="24.00390625" style="10" customWidth="1"/>
    <col min="2" max="2" width="31.7109375" style="12" customWidth="1"/>
    <col min="3" max="3" width="15.00390625" style="5" customWidth="1"/>
    <col min="4" max="4" width="14.00390625" style="15" customWidth="1"/>
    <col min="5" max="5" width="13.7109375" style="5" customWidth="1"/>
    <col min="6" max="6" width="13.140625" style="5" customWidth="1"/>
    <col min="7" max="7" width="13.421875" style="5" customWidth="1"/>
    <col min="8" max="8" width="11.28125" style="22" customWidth="1"/>
    <col min="9" max="9" width="12.7109375" style="22" customWidth="1"/>
    <col min="10" max="10" width="12.8515625" style="22" customWidth="1"/>
    <col min="11" max="11" width="12.7109375" style="22" customWidth="1"/>
    <col min="12" max="12" width="16.7109375" style="22" hidden="1" customWidth="1"/>
    <col min="13" max="13" width="16.421875" style="22" hidden="1" customWidth="1"/>
    <col min="14" max="14" width="14.28125" style="22" customWidth="1"/>
    <col min="15" max="15" width="14.7109375" style="22" customWidth="1"/>
    <col min="16" max="16" width="9.140625" style="22" customWidth="1"/>
    <col min="17" max="16384" width="9.140625" style="5" customWidth="1"/>
  </cols>
  <sheetData>
    <row r="1" spans="1:14" ht="15.75" customHeight="1">
      <c r="A1" s="151" t="s">
        <v>86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27"/>
      <c r="M1" s="127"/>
      <c r="N1" s="127"/>
    </row>
    <row r="2" spans="1:15" ht="17.25" customHeight="1">
      <c r="A2" s="82"/>
      <c r="B2" s="82"/>
      <c r="C2" s="25"/>
      <c r="D2" s="83"/>
      <c r="E2" s="82"/>
      <c r="F2" s="82"/>
      <c r="G2" s="82"/>
      <c r="H2" s="127"/>
      <c r="I2" s="127"/>
      <c r="J2" s="127"/>
      <c r="K2" s="127"/>
      <c r="L2" s="127"/>
      <c r="M2" s="127"/>
      <c r="N2" s="127"/>
      <c r="O2" s="127"/>
    </row>
    <row r="3" spans="1:2" ht="18.75" customHeight="1">
      <c r="A3" s="20" t="s">
        <v>19</v>
      </c>
      <c r="B3" s="84"/>
    </row>
    <row r="4" spans="1:11" ht="51" customHeight="1" thickBot="1">
      <c r="A4" s="23" t="s">
        <v>24</v>
      </c>
      <c r="B4" s="45" t="s">
        <v>87</v>
      </c>
      <c r="C4" s="44" t="s">
        <v>108</v>
      </c>
      <c r="D4" s="149" t="s">
        <v>107</v>
      </c>
      <c r="E4" s="46" t="s">
        <v>88</v>
      </c>
      <c r="F4" s="150"/>
      <c r="G4" s="47" t="s">
        <v>110</v>
      </c>
      <c r="K4" s="128"/>
    </row>
    <row r="5" spans="1:7" ht="18.75" customHeight="1" thickTop="1">
      <c r="A5" s="2" t="s">
        <v>0</v>
      </c>
      <c r="B5" s="48">
        <v>1166538.41</v>
      </c>
      <c r="C5" s="32">
        <v>1192000</v>
      </c>
      <c r="D5" s="5">
        <v>1113000</v>
      </c>
      <c r="E5" s="49">
        <v>1080881.92</v>
      </c>
      <c r="G5" s="50">
        <f aca="true" t="shared" si="0" ref="G5:G11">E5/B5*100</f>
        <v>92.65720791825449</v>
      </c>
    </row>
    <row r="6" spans="1:15" ht="18.75" customHeight="1">
      <c r="A6" s="2" t="s">
        <v>25</v>
      </c>
      <c r="B6" s="48">
        <v>60000</v>
      </c>
      <c r="C6" s="32">
        <v>105000</v>
      </c>
      <c r="D6" s="5">
        <v>53000</v>
      </c>
      <c r="E6" s="49">
        <v>52984.82</v>
      </c>
      <c r="F6" s="5" t="s">
        <v>105</v>
      </c>
      <c r="G6" s="50">
        <f t="shared" si="0"/>
        <v>88.30803333333334</v>
      </c>
      <c r="N6" s="56"/>
      <c r="O6" s="56"/>
    </row>
    <row r="7" spans="1:7" ht="18.75" customHeight="1">
      <c r="A7" s="19" t="s">
        <v>26</v>
      </c>
      <c r="B7" s="48">
        <v>115000</v>
      </c>
      <c r="C7" s="32">
        <v>233000</v>
      </c>
      <c r="D7" s="5">
        <v>110000</v>
      </c>
      <c r="E7" s="49">
        <v>110000</v>
      </c>
      <c r="G7" s="50">
        <f t="shared" si="0"/>
        <v>95.65217391304348</v>
      </c>
    </row>
    <row r="8" spans="1:7" ht="18.75" customHeight="1">
      <c r="A8" s="4" t="s">
        <v>20</v>
      </c>
      <c r="B8" s="48">
        <v>20700</v>
      </c>
      <c r="C8" s="32">
        <v>45000</v>
      </c>
      <c r="D8" s="5">
        <v>18700</v>
      </c>
      <c r="E8" s="49">
        <v>18700</v>
      </c>
      <c r="G8" s="50">
        <f t="shared" si="0"/>
        <v>90.33816425120773</v>
      </c>
    </row>
    <row r="9" spans="1:7" ht="18.75" customHeight="1">
      <c r="A9" s="18" t="s">
        <v>28</v>
      </c>
      <c r="B9" s="48">
        <v>25000</v>
      </c>
      <c r="C9" s="32">
        <v>45000</v>
      </c>
      <c r="D9" s="5">
        <v>25000</v>
      </c>
      <c r="E9" s="49">
        <v>25000</v>
      </c>
      <c r="G9" s="50">
        <f t="shared" si="0"/>
        <v>100</v>
      </c>
    </row>
    <row r="10" spans="1:7" ht="18.75" customHeight="1">
      <c r="A10" s="18" t="s">
        <v>27</v>
      </c>
      <c r="B10" s="48">
        <v>13500</v>
      </c>
      <c r="C10" s="32">
        <v>41000</v>
      </c>
      <c r="D10" s="5">
        <v>18500</v>
      </c>
      <c r="E10" s="49">
        <v>18500</v>
      </c>
      <c r="F10" s="5" t="s">
        <v>51</v>
      </c>
      <c r="G10" s="50">
        <f t="shared" si="0"/>
        <v>137.03703703703704</v>
      </c>
    </row>
    <row r="11" spans="1:7" ht="18.75" customHeight="1">
      <c r="A11" s="85" t="s">
        <v>32</v>
      </c>
      <c r="B11" s="48">
        <v>160170.9</v>
      </c>
      <c r="C11" s="32">
        <v>221500</v>
      </c>
      <c r="D11" s="5">
        <v>151000</v>
      </c>
      <c r="E11" s="49">
        <v>137160</v>
      </c>
      <c r="G11" s="50">
        <f t="shared" si="0"/>
        <v>85.63353268290308</v>
      </c>
    </row>
    <row r="12" spans="1:7" ht="18.75" customHeight="1">
      <c r="A12" s="3" t="s">
        <v>109</v>
      </c>
      <c r="B12" s="40">
        <v>0</v>
      </c>
      <c r="C12" s="32">
        <v>15550</v>
      </c>
      <c r="D12" s="32">
        <v>0</v>
      </c>
      <c r="E12" s="49">
        <v>290.46</v>
      </c>
      <c r="G12" s="50">
        <v>0</v>
      </c>
    </row>
    <row r="13" spans="1:7" ht="18.75" customHeight="1" thickBot="1">
      <c r="A13" s="33" t="s">
        <v>1</v>
      </c>
      <c r="B13" s="52">
        <f>B5+B6+B7+B8+B9+B10+B11+B12</f>
        <v>1560909.3099999998</v>
      </c>
      <c r="C13" s="142">
        <f>C5+C6+C7+C8+C9+C10+C11+C12</f>
        <v>1898050</v>
      </c>
      <c r="D13" s="142">
        <f>D5+D6+D7+D8+D9+D10+D11+D12</f>
        <v>1489200</v>
      </c>
      <c r="E13" s="53">
        <f>E5+E6+E7+E8+E9+E10+E11+E12</f>
        <v>1443517.2</v>
      </c>
      <c r="F13" s="53"/>
      <c r="G13" s="54">
        <f>E13/B13*100</f>
        <v>92.47924852213228</v>
      </c>
    </row>
    <row r="14" spans="1:4" ht="18.75" customHeight="1">
      <c r="A14" s="147"/>
      <c r="B14" s="3"/>
      <c r="C14" s="3"/>
      <c r="D14" s="3"/>
    </row>
    <row r="15" spans="1:2" ht="15.75">
      <c r="A15" s="147" t="s">
        <v>95</v>
      </c>
      <c r="B15" s="3"/>
    </row>
    <row r="16" spans="1:13" ht="15.75" hidden="1">
      <c r="A16" s="148"/>
      <c r="B16" s="3"/>
      <c r="D16" s="15" t="e">
        <f>+#REF!-#REF!-#REF!-#REF!-#REF!-#REF!-#REF!-C278-C207-C272-#REF!</f>
        <v>#REF!</v>
      </c>
      <c r="E16" s="5" t="e">
        <f>+#REF!-#REF!-#REF!-#REF!-#REF!-#REF!-#REF!-D278-D207-D272-#REF!</f>
        <v>#REF!</v>
      </c>
      <c r="H16" s="22" t="e">
        <f>+#REF!-#REF!-#REF!-#REF!-#REF!-#REF!-#REF!-E278-E207-E272-#REF!</f>
        <v>#REF!</v>
      </c>
      <c r="K16" s="22" t="e">
        <f>+#REF!-#REF!-#REF!-#REF!-#REF!-#REF!-#REF!-H278-H195-H272-#REF!</f>
        <v>#REF!</v>
      </c>
      <c r="L16" s="22" t="e">
        <f>-#REF!-#REF!-#REF!-#REF!-#REF!-#REF!-L278-L195-L272</f>
        <v>#REF!</v>
      </c>
      <c r="M16" s="22" t="e">
        <f>-#REF!-#REF!-#REF!-#REF!-#REF!-#REF!-M278-M195-M272</f>
        <v>#REF!</v>
      </c>
    </row>
    <row r="17" spans="1:2" ht="15.75">
      <c r="A17" s="148" t="s">
        <v>106</v>
      </c>
      <c r="B17" s="3"/>
    </row>
    <row r="18" spans="1:8" ht="15.75">
      <c r="A18" s="112" t="s">
        <v>69</v>
      </c>
      <c r="B18" s="101"/>
      <c r="C18" s="101"/>
      <c r="D18" s="101"/>
      <c r="E18" s="101"/>
      <c r="F18" s="101"/>
      <c r="G18" s="101"/>
      <c r="H18" s="6"/>
    </row>
    <row r="19" spans="1:2" ht="15.75">
      <c r="A19" s="4" t="s">
        <v>31</v>
      </c>
      <c r="B19" s="3"/>
    </row>
    <row r="20" spans="1:6" ht="47.25">
      <c r="A20" s="8" t="s">
        <v>2</v>
      </c>
      <c r="B20" s="17" t="s">
        <v>3</v>
      </c>
      <c r="C20" s="9" t="s">
        <v>89</v>
      </c>
      <c r="D20" s="9" t="s">
        <v>39</v>
      </c>
      <c r="E20" s="9" t="s">
        <v>47</v>
      </c>
      <c r="F20" s="9" t="s">
        <v>48</v>
      </c>
    </row>
    <row r="21" spans="1:2" ht="15.75">
      <c r="A21" s="2"/>
      <c r="B21" s="3"/>
    </row>
    <row r="22" spans="1:6" ht="15.75">
      <c r="A22" s="10">
        <v>411</v>
      </c>
      <c r="B22" s="12" t="s">
        <v>33</v>
      </c>
      <c r="C22" s="86">
        <f>D22+J43+F22</f>
        <v>509459.83</v>
      </c>
      <c r="D22" s="86">
        <v>509459.83</v>
      </c>
      <c r="E22" s="32">
        <v>0</v>
      </c>
      <c r="F22" s="32">
        <v>0</v>
      </c>
    </row>
    <row r="23" spans="1:6" ht="15.75">
      <c r="A23" s="87">
        <v>412</v>
      </c>
      <c r="B23" s="18" t="s">
        <v>6</v>
      </c>
      <c r="C23" s="86">
        <f>D23+J44+F23</f>
        <v>6000</v>
      </c>
      <c r="D23" s="86">
        <v>3800</v>
      </c>
      <c r="E23" s="32">
        <v>0</v>
      </c>
      <c r="F23" s="32">
        <v>2200</v>
      </c>
    </row>
    <row r="24" spans="1:6" ht="15.75">
      <c r="A24" s="10">
        <v>413</v>
      </c>
      <c r="B24" s="18" t="s">
        <v>34</v>
      </c>
      <c r="C24" s="86">
        <f>D24+J45+F24</f>
        <v>77438.02</v>
      </c>
      <c r="D24" s="86">
        <v>77438.02</v>
      </c>
      <c r="E24" s="32">
        <v>0</v>
      </c>
      <c r="F24" s="32">
        <v>0</v>
      </c>
    </row>
    <row r="25" spans="1:6" ht="15.75">
      <c r="A25" s="10">
        <v>42</v>
      </c>
      <c r="B25" s="18" t="s">
        <v>35</v>
      </c>
      <c r="C25" s="86"/>
      <c r="D25" s="86"/>
      <c r="E25" s="32"/>
      <c r="F25" s="32"/>
    </row>
    <row r="26" spans="1:6" ht="15.75">
      <c r="A26" s="10">
        <v>4211</v>
      </c>
      <c r="B26" s="12" t="s">
        <v>7</v>
      </c>
      <c r="C26" s="86">
        <f>D26+J47+F26</f>
        <v>12724.54</v>
      </c>
      <c r="D26" s="86">
        <v>4283.04</v>
      </c>
      <c r="E26" s="32">
        <v>0</v>
      </c>
      <c r="F26" s="32">
        <v>8441.5</v>
      </c>
    </row>
    <row r="27" spans="1:6" ht="15.75">
      <c r="A27" s="10">
        <v>4212</v>
      </c>
      <c r="B27" s="12" t="s">
        <v>8</v>
      </c>
      <c r="C27" s="86">
        <f aca="true" t="shared" si="1" ref="C27:C33">D27+J49+F27</f>
        <v>22225.6</v>
      </c>
      <c r="D27" s="86">
        <v>21884</v>
      </c>
      <c r="E27" s="32">
        <v>0</v>
      </c>
      <c r="F27" s="32">
        <v>341.6</v>
      </c>
    </row>
    <row r="28" spans="1:6" ht="15.75">
      <c r="A28" s="10">
        <v>4213</v>
      </c>
      <c r="B28" s="12" t="s">
        <v>9</v>
      </c>
      <c r="C28" s="86">
        <f t="shared" si="1"/>
        <v>0</v>
      </c>
      <c r="D28" s="86">
        <v>0</v>
      </c>
      <c r="E28" s="32">
        <v>0</v>
      </c>
      <c r="F28" s="32">
        <v>0</v>
      </c>
    </row>
    <row r="29" spans="1:6" ht="15.75">
      <c r="A29" s="10">
        <v>4263</v>
      </c>
      <c r="B29" s="12" t="s">
        <v>29</v>
      </c>
      <c r="C29" s="86">
        <f t="shared" si="1"/>
        <v>24250.5</v>
      </c>
      <c r="D29" s="86">
        <v>22557.45</v>
      </c>
      <c r="E29" s="32">
        <v>0</v>
      </c>
      <c r="F29" s="32">
        <v>1693.05</v>
      </c>
    </row>
    <row r="30" spans="1:6" ht="15.75">
      <c r="A30" s="10">
        <v>4252</v>
      </c>
      <c r="B30" s="12" t="s">
        <v>37</v>
      </c>
      <c r="C30" s="86">
        <f t="shared" si="1"/>
        <v>13045.38</v>
      </c>
      <c r="D30" s="86">
        <v>1207.5</v>
      </c>
      <c r="E30" s="32">
        <v>0</v>
      </c>
      <c r="F30" s="32">
        <v>11837.88</v>
      </c>
    </row>
    <row r="31" spans="1:6" ht="15.75">
      <c r="A31" s="10">
        <v>4254</v>
      </c>
      <c r="B31" s="12" t="s">
        <v>46</v>
      </c>
      <c r="C31" s="86">
        <f t="shared" si="1"/>
        <v>27315.41</v>
      </c>
      <c r="D31" s="86">
        <v>21520.22</v>
      </c>
      <c r="E31" s="32">
        <v>0</v>
      </c>
      <c r="F31" s="32">
        <v>5795.19</v>
      </c>
    </row>
    <row r="32" spans="1:6" ht="15.75">
      <c r="A32" s="10">
        <v>4293</v>
      </c>
      <c r="B32" s="12" t="s">
        <v>16</v>
      </c>
      <c r="C32" s="86">
        <f t="shared" si="1"/>
        <v>7000</v>
      </c>
      <c r="D32" s="86">
        <v>7000</v>
      </c>
      <c r="E32" s="32">
        <v>0</v>
      </c>
      <c r="F32" s="32">
        <v>0</v>
      </c>
    </row>
    <row r="33" spans="1:6" ht="15.75">
      <c r="A33" s="28">
        <v>4431</v>
      </c>
      <c r="B33" s="14" t="s">
        <v>18</v>
      </c>
      <c r="C33" s="86">
        <f t="shared" si="1"/>
        <v>3976.48</v>
      </c>
      <c r="D33" s="55">
        <v>0</v>
      </c>
      <c r="E33" s="43">
        <v>0</v>
      </c>
      <c r="F33" s="43">
        <v>3976.48</v>
      </c>
    </row>
    <row r="34" spans="1:6" ht="16.5" thickBot="1">
      <c r="A34" s="36"/>
      <c r="B34" s="37"/>
      <c r="C34" s="62"/>
      <c r="D34" s="88"/>
      <c r="E34" s="34"/>
      <c r="F34" s="62"/>
    </row>
    <row r="35" spans="1:6" ht="18" customHeight="1">
      <c r="A35" s="28"/>
      <c r="B35" s="14" t="s">
        <v>43</v>
      </c>
      <c r="C35" s="32">
        <f>D35+E35+F35</f>
        <v>703435.76</v>
      </c>
      <c r="D35" s="86">
        <v>669150.06</v>
      </c>
      <c r="E35" s="32">
        <v>0</v>
      </c>
      <c r="F35" s="32">
        <v>34285.7</v>
      </c>
    </row>
    <row r="36" spans="1:6" ht="15.75">
      <c r="A36" s="28"/>
      <c r="B36" s="14" t="s">
        <v>42</v>
      </c>
      <c r="C36" s="32">
        <f>C22+C23+C24+C25+C26+C28+C29+C30+C31+C32+C33+C27</f>
        <v>703435.76</v>
      </c>
      <c r="D36" s="32">
        <f>D22+D23+D24+D25+D26+D28+D29+D30+D31+D32+D33+D27</f>
        <v>669150.0599999999</v>
      </c>
      <c r="E36" s="32">
        <f>E22+E23+E24+E25+E26+E28+E29+E30+E31+E32+E33+E27</f>
        <v>0</v>
      </c>
      <c r="F36" s="32">
        <f>F22+F23+F24+F25+F26+F28+F29+F30+F31+F32+F33+F27</f>
        <v>34285.7</v>
      </c>
    </row>
    <row r="37" spans="1:6" ht="15.75">
      <c r="A37" s="28"/>
      <c r="B37" s="38" t="s">
        <v>41</v>
      </c>
      <c r="C37" s="32">
        <f>C35-C36</f>
        <v>0</v>
      </c>
      <c r="D37" s="32">
        <f>D35-D36</f>
        <v>0</v>
      </c>
      <c r="E37" s="32">
        <f>E35-E36</f>
        <v>0</v>
      </c>
      <c r="F37" s="32">
        <f>F35-F36</f>
        <v>0</v>
      </c>
    </row>
    <row r="38" spans="3:6" ht="15.75">
      <c r="C38" s="32"/>
      <c r="D38" s="86"/>
      <c r="F38" s="32"/>
    </row>
    <row r="39" spans="1:16" s="102" customFormat="1" ht="18.75" customHeight="1">
      <c r="A39" s="112" t="s">
        <v>55</v>
      </c>
      <c r="B39" s="101"/>
      <c r="C39" s="101"/>
      <c r="D39" s="101"/>
      <c r="E39" s="101"/>
      <c r="F39" s="101"/>
      <c r="G39" s="101"/>
      <c r="H39" s="6"/>
      <c r="I39" s="6"/>
      <c r="J39" s="6"/>
      <c r="K39" s="6"/>
      <c r="L39" s="22"/>
      <c r="M39" s="22"/>
      <c r="N39" s="6"/>
      <c r="O39" s="6"/>
      <c r="P39" s="22"/>
    </row>
    <row r="40" spans="1:2" ht="18" customHeight="1">
      <c r="A40" s="5"/>
      <c r="B40" s="1"/>
    </row>
    <row r="41" spans="1:16" s="15" customFormat="1" ht="46.5" customHeight="1">
      <c r="A41" s="8" t="s">
        <v>2</v>
      </c>
      <c r="B41" s="17" t="s">
        <v>3</v>
      </c>
      <c r="C41" s="9" t="s">
        <v>89</v>
      </c>
      <c r="D41" s="9" t="s">
        <v>39</v>
      </c>
      <c r="E41" s="9" t="s">
        <v>47</v>
      </c>
      <c r="F41" s="9" t="s">
        <v>48</v>
      </c>
      <c r="G41" s="39"/>
      <c r="H41" s="41"/>
      <c r="I41" s="129"/>
      <c r="J41" s="129"/>
      <c r="K41" s="130"/>
      <c r="L41" s="131" t="s">
        <v>4</v>
      </c>
      <c r="M41" s="131" t="s">
        <v>5</v>
      </c>
      <c r="N41" s="41"/>
      <c r="O41" s="131"/>
      <c r="P41" s="130"/>
    </row>
    <row r="42" spans="1:16" s="15" customFormat="1" ht="18" customHeight="1">
      <c r="A42" s="10">
        <v>42</v>
      </c>
      <c r="B42" s="18" t="s">
        <v>35</v>
      </c>
      <c r="C42" s="39"/>
      <c r="D42" s="39"/>
      <c r="E42" s="39"/>
      <c r="F42" s="39"/>
      <c r="G42" s="39"/>
      <c r="H42" s="41"/>
      <c r="I42" s="129"/>
      <c r="J42" s="129"/>
      <c r="K42" s="130"/>
      <c r="L42" s="131"/>
      <c r="M42" s="131"/>
      <c r="N42" s="41"/>
      <c r="O42" s="131"/>
      <c r="P42" s="130"/>
    </row>
    <row r="43" spans="1:13" ht="18" customHeight="1">
      <c r="A43" s="110">
        <v>4261</v>
      </c>
      <c r="B43" s="11" t="s">
        <v>10</v>
      </c>
      <c r="C43" s="32">
        <f aca="true" t="shared" si="2" ref="C43:C54">SUM(D43:F43)</f>
        <v>2765.04</v>
      </c>
      <c r="D43" s="86">
        <v>2765.04</v>
      </c>
      <c r="E43" s="32">
        <v>0</v>
      </c>
      <c r="F43" s="32">
        <v>0</v>
      </c>
      <c r="G43" s="3"/>
      <c r="L43" s="22">
        <v>0</v>
      </c>
      <c r="M43" s="22">
        <v>0</v>
      </c>
    </row>
    <row r="44" spans="1:13" ht="18" customHeight="1">
      <c r="A44" s="10">
        <v>4262</v>
      </c>
      <c r="B44" s="18" t="s">
        <v>40</v>
      </c>
      <c r="C44" s="32">
        <f t="shared" si="2"/>
        <v>0</v>
      </c>
      <c r="D44" s="86">
        <v>0</v>
      </c>
      <c r="E44" s="32">
        <v>0</v>
      </c>
      <c r="F44" s="32">
        <v>0</v>
      </c>
      <c r="G44" s="3"/>
      <c r="J44" s="56"/>
      <c r="L44" s="22">
        <v>0</v>
      </c>
      <c r="M44" s="22">
        <v>0</v>
      </c>
    </row>
    <row r="45" spans="1:13" ht="18" customHeight="1">
      <c r="A45" s="10">
        <v>4264</v>
      </c>
      <c r="B45" s="12" t="s">
        <v>36</v>
      </c>
      <c r="C45" s="32">
        <f t="shared" si="2"/>
        <v>2804.86</v>
      </c>
      <c r="D45" s="86">
        <v>700</v>
      </c>
      <c r="E45" s="32">
        <v>0</v>
      </c>
      <c r="F45" s="32">
        <v>2104.86</v>
      </c>
      <c r="G45" s="3"/>
      <c r="L45" s="22">
        <v>0</v>
      </c>
      <c r="M45" s="22">
        <v>0</v>
      </c>
    </row>
    <row r="46" spans="1:13" ht="18" customHeight="1">
      <c r="A46" s="10">
        <v>4251</v>
      </c>
      <c r="B46" s="12" t="s">
        <v>11</v>
      </c>
      <c r="C46" s="32">
        <f t="shared" si="2"/>
        <v>2053.29</v>
      </c>
      <c r="D46" s="86">
        <v>1853.89</v>
      </c>
      <c r="E46" s="32">
        <v>0</v>
      </c>
      <c r="F46" s="32">
        <v>199.4</v>
      </c>
      <c r="G46" s="3"/>
      <c r="J46" s="56"/>
      <c r="L46" s="22">
        <v>0</v>
      </c>
      <c r="M46" s="22">
        <v>0</v>
      </c>
    </row>
    <row r="47" spans="1:13" ht="18" customHeight="1">
      <c r="A47" s="10">
        <v>4253</v>
      </c>
      <c r="B47" s="12" t="s">
        <v>12</v>
      </c>
      <c r="C47" s="32">
        <f t="shared" si="2"/>
        <v>2885</v>
      </c>
      <c r="D47" s="86">
        <v>0</v>
      </c>
      <c r="E47" s="32">
        <v>0</v>
      </c>
      <c r="F47" s="32">
        <v>2885</v>
      </c>
      <c r="G47" s="3"/>
      <c r="J47" s="56"/>
      <c r="L47" s="22">
        <v>0</v>
      </c>
      <c r="M47" s="22">
        <v>0</v>
      </c>
    </row>
    <row r="48" spans="1:10" ht="18" customHeight="1">
      <c r="A48" s="10">
        <v>4234</v>
      </c>
      <c r="B48" s="12" t="s">
        <v>83</v>
      </c>
      <c r="C48" s="32">
        <f t="shared" si="2"/>
        <v>6512.51</v>
      </c>
      <c r="D48" s="86">
        <v>0</v>
      </c>
      <c r="E48" s="32">
        <v>6512.51</v>
      </c>
      <c r="F48" s="32">
        <v>0</v>
      </c>
      <c r="G48" s="3"/>
      <c r="J48" s="56"/>
    </row>
    <row r="49" spans="1:13" ht="18" customHeight="1">
      <c r="A49" s="10">
        <v>4257</v>
      </c>
      <c r="B49" s="12" t="s">
        <v>13</v>
      </c>
      <c r="C49" s="32">
        <f t="shared" si="2"/>
        <v>138820.16</v>
      </c>
      <c r="D49" s="86">
        <v>79663.54</v>
      </c>
      <c r="E49" s="32">
        <v>43500</v>
      </c>
      <c r="F49" s="32">
        <v>15656.62</v>
      </c>
      <c r="G49" s="43"/>
      <c r="H49" s="56"/>
      <c r="I49" s="56"/>
      <c r="J49" s="56"/>
      <c r="K49" s="56"/>
      <c r="L49" s="22">
        <v>0</v>
      </c>
      <c r="M49" s="22">
        <v>0</v>
      </c>
    </row>
    <row r="50" spans="1:10" ht="18" customHeight="1">
      <c r="A50" s="10">
        <v>4257</v>
      </c>
      <c r="B50" s="12" t="s">
        <v>38</v>
      </c>
      <c r="C50" s="32">
        <f t="shared" si="2"/>
        <v>31450</v>
      </c>
      <c r="D50" s="86">
        <v>23142.5</v>
      </c>
      <c r="E50" s="32">
        <v>0</v>
      </c>
      <c r="F50" s="32">
        <v>8307.5</v>
      </c>
      <c r="G50" s="43"/>
      <c r="H50" s="56"/>
      <c r="I50" s="56"/>
      <c r="J50" s="56"/>
    </row>
    <row r="51" spans="1:10" ht="18" customHeight="1">
      <c r="A51" s="110">
        <v>4258</v>
      </c>
      <c r="B51" s="111" t="s">
        <v>54</v>
      </c>
      <c r="C51" s="32">
        <f t="shared" si="2"/>
        <v>4750</v>
      </c>
      <c r="D51" s="86">
        <v>2750</v>
      </c>
      <c r="E51" s="32">
        <v>0</v>
      </c>
      <c r="F51" s="32">
        <v>2000</v>
      </c>
      <c r="G51" s="3"/>
      <c r="J51" s="56"/>
    </row>
    <row r="52" spans="1:13" ht="18" customHeight="1">
      <c r="A52" s="10">
        <v>4259</v>
      </c>
      <c r="B52" s="12" t="s">
        <v>14</v>
      </c>
      <c r="C52" s="32">
        <f t="shared" si="2"/>
        <v>2000</v>
      </c>
      <c r="D52" s="86">
        <v>0</v>
      </c>
      <c r="E52" s="32">
        <v>0</v>
      </c>
      <c r="F52" s="32">
        <v>2000</v>
      </c>
      <c r="G52" s="3"/>
      <c r="J52" s="56"/>
      <c r="L52" s="22">
        <v>0</v>
      </c>
      <c r="M52" s="22">
        <v>0</v>
      </c>
    </row>
    <row r="53" spans="1:13" ht="18" customHeight="1">
      <c r="A53" s="10">
        <v>4292</v>
      </c>
      <c r="B53" s="12" t="s">
        <v>15</v>
      </c>
      <c r="C53" s="32">
        <f t="shared" si="2"/>
        <v>376</v>
      </c>
      <c r="D53" s="86">
        <v>0</v>
      </c>
      <c r="E53" s="32">
        <v>0</v>
      </c>
      <c r="F53" s="32">
        <v>376</v>
      </c>
      <c r="G53" s="43"/>
      <c r="H53" s="56"/>
      <c r="I53" s="56"/>
      <c r="J53" s="56"/>
      <c r="L53" s="22">
        <v>0</v>
      </c>
      <c r="M53" s="22">
        <v>0</v>
      </c>
    </row>
    <row r="54" spans="1:13" ht="18" customHeight="1">
      <c r="A54" s="10">
        <v>4295</v>
      </c>
      <c r="B54" s="11" t="s">
        <v>17</v>
      </c>
      <c r="C54" s="32">
        <f t="shared" si="2"/>
        <v>4762.84</v>
      </c>
      <c r="D54" s="86">
        <v>0</v>
      </c>
      <c r="E54" s="32">
        <v>0</v>
      </c>
      <c r="F54" s="32">
        <v>4762.84</v>
      </c>
      <c r="G54" s="3"/>
      <c r="J54" s="56"/>
      <c r="L54" s="22">
        <v>0</v>
      </c>
      <c r="M54" s="22">
        <v>0</v>
      </c>
    </row>
    <row r="55" spans="1:10" ht="18" customHeight="1" thickBot="1">
      <c r="A55" s="36"/>
      <c r="B55" s="37"/>
      <c r="C55" s="62"/>
      <c r="D55" s="88"/>
      <c r="E55" s="34"/>
      <c r="F55" s="62"/>
      <c r="G55" s="3"/>
      <c r="J55" s="56"/>
    </row>
    <row r="56" spans="1:11" ht="18" customHeight="1">
      <c r="A56" s="28"/>
      <c r="B56" s="14" t="s">
        <v>43</v>
      </c>
      <c r="C56" s="43">
        <f>D56+F56+G56+H56+I56+J56+K56+E56</f>
        <v>227578.01</v>
      </c>
      <c r="D56" s="55">
        <v>110874.97</v>
      </c>
      <c r="E56" s="43">
        <v>50398.74</v>
      </c>
      <c r="F56" s="43">
        <v>66304.3</v>
      </c>
      <c r="G56" s="43"/>
      <c r="H56" s="56"/>
      <c r="I56" s="56"/>
      <c r="J56" s="56"/>
      <c r="K56" s="56"/>
    </row>
    <row r="57" spans="1:14" ht="18" customHeight="1">
      <c r="A57" s="89"/>
      <c r="B57" s="14" t="s">
        <v>42</v>
      </c>
      <c r="C57" s="43">
        <f>D57+F57+G57+H57+I57+J57+K57+E57</f>
        <v>199179.7</v>
      </c>
      <c r="D57" s="55">
        <f>D43+D44+D45+D46+D47+D48+D49+D50+D51+D52+D53+D54</f>
        <v>110874.97</v>
      </c>
      <c r="E57" s="55">
        <f>E43+E44+E45+E46+E47+E48+E49+E50+E51+E52+E53+E54</f>
        <v>50012.51</v>
      </c>
      <c r="F57" s="55">
        <f>F43+F44+F45+F46+F47+F48+F49+F50+F51+F52+F53+F54</f>
        <v>38292.22</v>
      </c>
      <c r="G57" s="55"/>
      <c r="H57" s="132"/>
      <c r="I57" s="132"/>
      <c r="J57" s="132"/>
      <c r="K57" s="132"/>
      <c r="N57" s="56"/>
    </row>
    <row r="58" spans="1:15" ht="18" customHeight="1">
      <c r="A58" s="5"/>
      <c r="B58" s="38" t="s">
        <v>41</v>
      </c>
      <c r="C58" s="43">
        <f>D58+F58+G58+E58</f>
        <v>28398.309999999998</v>
      </c>
      <c r="D58" s="57">
        <f>D56-D57</f>
        <v>0</v>
      </c>
      <c r="E58" s="57">
        <f>E56-E57</f>
        <v>386.2299999999959</v>
      </c>
      <c r="F58" s="57">
        <f>F56-F57</f>
        <v>28012.08</v>
      </c>
      <c r="G58" s="57"/>
      <c r="H58" s="57"/>
      <c r="I58" s="57"/>
      <c r="J58" s="132"/>
      <c r="K58" s="57"/>
      <c r="N58" s="58"/>
      <c r="O58" s="6"/>
    </row>
    <row r="59" spans="1:15" ht="18" customHeight="1">
      <c r="A59" s="59" t="s">
        <v>97</v>
      </c>
      <c r="B59" s="6"/>
      <c r="C59" s="6"/>
      <c r="D59" s="57"/>
      <c r="E59" s="57"/>
      <c r="F59" s="57"/>
      <c r="G59" s="57"/>
      <c r="H59" s="57"/>
      <c r="I59" s="57"/>
      <c r="J59" s="57"/>
      <c r="K59" s="6"/>
      <c r="N59" s="60"/>
      <c r="O59" s="6"/>
    </row>
    <row r="60" spans="1:15" ht="18" customHeight="1">
      <c r="A60" s="98" t="s">
        <v>98</v>
      </c>
      <c r="B60" s="6"/>
      <c r="C60" s="6"/>
      <c r="F60" s="57"/>
      <c r="G60" s="57"/>
      <c r="H60" s="57"/>
      <c r="I60" s="57"/>
      <c r="J60" s="57"/>
      <c r="K60" s="6"/>
      <c r="N60" s="60"/>
      <c r="O60" s="6"/>
    </row>
    <row r="61" spans="1:16" s="102" customFormat="1" ht="18.75" customHeight="1">
      <c r="A61" s="103" t="s">
        <v>57</v>
      </c>
      <c r="B61" s="104"/>
      <c r="D61" s="105"/>
      <c r="H61" s="22"/>
      <c r="I61" s="22"/>
      <c r="J61" s="22"/>
      <c r="K61" s="22"/>
      <c r="L61" s="22"/>
      <c r="M61" s="22"/>
      <c r="N61" s="22"/>
      <c r="O61" s="22"/>
      <c r="P61" s="22"/>
    </row>
    <row r="62" spans="1:15" ht="18.75" customHeight="1">
      <c r="A62" s="24" t="s">
        <v>58</v>
      </c>
      <c r="B62" s="7"/>
      <c r="C62" s="7"/>
      <c r="D62" s="7"/>
      <c r="E62" s="7"/>
      <c r="F62" s="7"/>
      <c r="G62" s="28"/>
      <c r="H62" s="97"/>
      <c r="I62" s="97"/>
      <c r="J62" s="97"/>
      <c r="K62" s="97"/>
      <c r="L62" s="97"/>
      <c r="M62" s="97"/>
      <c r="N62" s="97"/>
      <c r="O62" s="97"/>
    </row>
    <row r="63" spans="1:16" s="15" customFormat="1" ht="48.75" customHeight="1">
      <c r="A63" s="8" t="s">
        <v>2</v>
      </c>
      <c r="B63" s="17" t="s">
        <v>3</v>
      </c>
      <c r="C63" s="9" t="s">
        <v>89</v>
      </c>
      <c r="D63" s="9" t="s">
        <v>39</v>
      </c>
      <c r="E63" s="9" t="s">
        <v>52</v>
      </c>
      <c r="F63" s="9" t="s">
        <v>48</v>
      </c>
      <c r="G63" s="39"/>
      <c r="H63" s="41"/>
      <c r="I63" s="129"/>
      <c r="J63" s="129"/>
      <c r="K63" s="130"/>
      <c r="L63" s="131"/>
      <c r="M63" s="131"/>
      <c r="N63" s="41"/>
      <c r="O63" s="131"/>
      <c r="P63" s="130"/>
    </row>
    <row r="64" spans="2:15" ht="17.25" customHeight="1">
      <c r="B64" s="11"/>
      <c r="E64" s="15"/>
      <c r="F64" s="15"/>
      <c r="G64" s="16"/>
      <c r="H64" s="130"/>
      <c r="I64" s="130"/>
      <c r="J64" s="130"/>
      <c r="K64" s="130"/>
      <c r="N64" s="130"/>
      <c r="O64" s="130"/>
    </row>
    <row r="65" spans="1:7" ht="17.25" customHeight="1">
      <c r="A65" s="10">
        <v>4261</v>
      </c>
      <c r="B65" s="11" t="s">
        <v>10</v>
      </c>
      <c r="C65" s="86">
        <f>D65+E65</f>
        <v>1240.66</v>
      </c>
      <c r="D65" s="86">
        <v>1240.66</v>
      </c>
      <c r="E65" s="32">
        <v>0</v>
      </c>
      <c r="F65" s="32">
        <v>0</v>
      </c>
      <c r="G65" s="3"/>
    </row>
    <row r="66" spans="1:7" ht="17.25" customHeight="1">
      <c r="A66" s="10">
        <v>4262</v>
      </c>
      <c r="B66" s="18" t="s">
        <v>40</v>
      </c>
      <c r="C66" s="86">
        <f>D66+E66</f>
        <v>1327.27</v>
      </c>
      <c r="D66" s="86">
        <v>1327.27</v>
      </c>
      <c r="E66" s="32">
        <v>0</v>
      </c>
      <c r="F66" s="32">
        <v>0</v>
      </c>
      <c r="G66" s="3"/>
    </row>
    <row r="67" spans="1:7" ht="17.25" customHeight="1">
      <c r="A67" s="10">
        <v>4263</v>
      </c>
      <c r="B67" s="12" t="s">
        <v>29</v>
      </c>
      <c r="C67" s="86">
        <f>D67+J92+F67</f>
        <v>0</v>
      </c>
      <c r="D67" s="86">
        <v>0</v>
      </c>
      <c r="E67" s="32">
        <v>0</v>
      </c>
      <c r="F67" s="32">
        <v>0</v>
      </c>
      <c r="G67" s="3"/>
    </row>
    <row r="68" spans="1:7" ht="17.25" customHeight="1">
      <c r="A68" s="10">
        <v>4253</v>
      </c>
      <c r="B68" s="12" t="s">
        <v>12</v>
      </c>
      <c r="C68" s="86">
        <f>D68+E68</f>
        <v>10000</v>
      </c>
      <c r="D68" s="86">
        <v>5000</v>
      </c>
      <c r="E68" s="32">
        <v>5000</v>
      </c>
      <c r="F68" s="86">
        <v>0</v>
      </c>
      <c r="G68" s="3"/>
    </row>
    <row r="69" spans="1:7" ht="17.25" customHeight="1">
      <c r="A69" s="10">
        <v>4251</v>
      </c>
      <c r="B69" s="12" t="s">
        <v>11</v>
      </c>
      <c r="C69" s="86">
        <f>D69+E69</f>
        <v>2339.7</v>
      </c>
      <c r="D69" s="86">
        <v>2339.7</v>
      </c>
      <c r="E69" s="32">
        <v>0</v>
      </c>
      <c r="F69" s="86">
        <v>0</v>
      </c>
      <c r="G69" s="3"/>
    </row>
    <row r="70" spans="1:7" ht="17.25" customHeight="1">
      <c r="A70" s="10">
        <v>4257</v>
      </c>
      <c r="B70" s="12" t="s">
        <v>13</v>
      </c>
      <c r="C70" s="86">
        <f>D70+E70</f>
        <v>30594.58</v>
      </c>
      <c r="D70" s="86">
        <v>15594.58</v>
      </c>
      <c r="E70" s="32">
        <v>15000</v>
      </c>
      <c r="F70" s="86">
        <v>0</v>
      </c>
      <c r="G70" s="3"/>
    </row>
    <row r="71" spans="1:7" ht="17.25" customHeight="1">
      <c r="A71" s="10">
        <v>4259</v>
      </c>
      <c r="B71" s="12" t="s">
        <v>14</v>
      </c>
      <c r="C71" s="86">
        <f>D71+E71</f>
        <v>3015</v>
      </c>
      <c r="D71" s="86">
        <v>3015</v>
      </c>
      <c r="E71" s="32">
        <v>0</v>
      </c>
      <c r="F71" s="86">
        <v>0</v>
      </c>
      <c r="G71" s="3"/>
    </row>
    <row r="72" spans="1:7" ht="17.25" customHeight="1">
      <c r="A72" s="10">
        <v>4295</v>
      </c>
      <c r="B72" s="11" t="s">
        <v>17</v>
      </c>
      <c r="C72" s="86">
        <f>D72+E72</f>
        <v>0</v>
      </c>
      <c r="D72" s="86">
        <v>0</v>
      </c>
      <c r="E72" s="32">
        <v>0</v>
      </c>
      <c r="F72" s="32">
        <v>0</v>
      </c>
      <c r="G72" s="3"/>
    </row>
    <row r="73" spans="1:7" ht="17.25" customHeight="1" thickBot="1">
      <c r="A73" s="36"/>
      <c r="B73" s="90"/>
      <c r="C73" s="62"/>
      <c r="D73" s="61"/>
      <c r="E73" s="62"/>
      <c r="F73" s="62"/>
      <c r="G73" s="3"/>
    </row>
    <row r="74" spans="1:11" ht="17.25" customHeight="1">
      <c r="A74" s="28"/>
      <c r="B74" s="14" t="s">
        <v>43</v>
      </c>
      <c r="C74" s="51">
        <f>D74+F74+E74</f>
        <v>48517.21</v>
      </c>
      <c r="D74" s="55">
        <v>28517.21</v>
      </c>
      <c r="E74" s="43">
        <v>20000</v>
      </c>
      <c r="F74" s="43">
        <v>0</v>
      </c>
      <c r="G74" s="43"/>
      <c r="H74" s="56"/>
      <c r="I74" s="56"/>
      <c r="J74" s="56"/>
      <c r="K74" s="56"/>
    </row>
    <row r="75" spans="1:11" ht="17.25" customHeight="1">
      <c r="A75" s="89"/>
      <c r="B75" s="14" t="s">
        <v>42</v>
      </c>
      <c r="C75" s="43">
        <f>C65+C66+C68+C69+C70+C71+C72+C67</f>
        <v>48517.21000000001</v>
      </c>
      <c r="D75" s="43">
        <f>D65+D66+D68+D69+D70+D71+D72+D67</f>
        <v>28517.21</v>
      </c>
      <c r="E75" s="43">
        <f>E65+E66+E68+E69+E70+E71+E72</f>
        <v>20000</v>
      </c>
      <c r="F75" s="43">
        <f>F65+F66+F68+F69+F70+F71+F72</f>
        <v>0</v>
      </c>
      <c r="G75" s="55"/>
      <c r="H75" s="132"/>
      <c r="I75" s="132"/>
      <c r="J75" s="56"/>
      <c r="K75" s="56"/>
    </row>
    <row r="76" spans="1:11" ht="17.25" customHeight="1">
      <c r="A76" s="28"/>
      <c r="B76" s="14" t="s">
        <v>41</v>
      </c>
      <c r="C76" s="43">
        <f>C74-C75</f>
        <v>0</v>
      </c>
      <c r="D76" s="43">
        <f>D74-D75</f>
        <v>0</v>
      </c>
      <c r="E76" s="43">
        <f>E74-E75</f>
        <v>0</v>
      </c>
      <c r="F76" s="43">
        <f>F74-F75</f>
        <v>0</v>
      </c>
      <c r="G76" s="43"/>
      <c r="H76" s="56"/>
      <c r="I76" s="56"/>
      <c r="J76" s="56"/>
      <c r="K76" s="56"/>
    </row>
    <row r="77" spans="1:11" ht="17.25" customHeight="1">
      <c r="A77" s="28"/>
      <c r="B77" s="14"/>
      <c r="C77" s="43"/>
      <c r="D77" s="43"/>
      <c r="E77" s="43"/>
      <c r="F77" s="43"/>
      <c r="G77" s="43"/>
      <c r="H77" s="56"/>
      <c r="I77" s="56"/>
      <c r="J77" s="56"/>
      <c r="K77" s="56"/>
    </row>
    <row r="78" spans="1:7" ht="17.25" customHeight="1">
      <c r="A78" s="59" t="s">
        <v>96</v>
      </c>
      <c r="B78" s="14"/>
      <c r="C78" s="3"/>
      <c r="D78" s="3"/>
      <c r="E78" s="3"/>
      <c r="F78" s="3"/>
      <c r="G78" s="3"/>
    </row>
    <row r="79" spans="1:7" ht="17.25" customHeight="1">
      <c r="A79" s="59"/>
      <c r="B79" s="14"/>
      <c r="C79" s="3"/>
      <c r="D79" s="3"/>
      <c r="E79" s="3"/>
      <c r="F79" s="3"/>
      <c r="G79" s="3"/>
    </row>
    <row r="80" spans="1:16" s="102" customFormat="1" ht="18.75" customHeight="1">
      <c r="A80" s="103" t="s">
        <v>59</v>
      </c>
      <c r="B80" s="106"/>
      <c r="C80" s="107"/>
      <c r="D80" s="108"/>
      <c r="E80" s="107"/>
      <c r="F80" s="107"/>
      <c r="G80" s="107"/>
      <c r="H80" s="22"/>
      <c r="I80" s="22"/>
      <c r="J80" s="22"/>
      <c r="K80" s="22"/>
      <c r="L80" s="22"/>
      <c r="M80" s="22"/>
      <c r="N80" s="22"/>
      <c r="O80" s="22"/>
      <c r="P80" s="22"/>
    </row>
    <row r="81" spans="1:7" ht="18.75" customHeight="1">
      <c r="A81" s="4" t="s">
        <v>60</v>
      </c>
      <c r="B81" s="14"/>
      <c r="C81" s="3"/>
      <c r="D81" s="16"/>
      <c r="E81" s="7"/>
      <c r="F81" s="3"/>
      <c r="G81" s="3"/>
    </row>
    <row r="82" spans="1:16" s="15" customFormat="1" ht="42.75" customHeight="1">
      <c r="A82" s="8" t="s">
        <v>2</v>
      </c>
      <c r="B82" s="17" t="s">
        <v>3</v>
      </c>
      <c r="C82" s="9" t="s">
        <v>89</v>
      </c>
      <c r="D82" s="9" t="s">
        <v>39</v>
      </c>
      <c r="E82" s="9" t="s">
        <v>47</v>
      </c>
      <c r="F82" s="9" t="s">
        <v>48</v>
      </c>
      <c r="G82" s="39"/>
      <c r="H82" s="41"/>
      <c r="I82" s="129"/>
      <c r="J82" s="129"/>
      <c r="K82" s="130"/>
      <c r="L82" s="131"/>
      <c r="M82" s="131"/>
      <c r="N82" s="41"/>
      <c r="O82" s="131"/>
      <c r="P82" s="130"/>
    </row>
    <row r="83" spans="2:9" ht="17.25" customHeight="1">
      <c r="B83" s="11"/>
      <c r="C83" s="32"/>
      <c r="D83" s="32"/>
      <c r="E83" s="32"/>
      <c r="F83" s="32"/>
      <c r="G83" s="43"/>
      <c r="H83" s="56"/>
      <c r="I83" s="56"/>
    </row>
    <row r="84" spans="1:11" ht="18.75" customHeight="1">
      <c r="A84" s="10">
        <v>4261</v>
      </c>
      <c r="B84" s="100" t="s">
        <v>56</v>
      </c>
      <c r="C84" s="86">
        <f aca="true" t="shared" si="3" ref="C84:C92">D84+E84</f>
        <v>0</v>
      </c>
      <c r="D84" s="86">
        <v>0</v>
      </c>
      <c r="E84" s="86">
        <v>0</v>
      </c>
      <c r="F84" s="32">
        <v>0</v>
      </c>
      <c r="G84" s="43"/>
      <c r="H84" s="56"/>
      <c r="K84" s="56"/>
    </row>
    <row r="85" spans="1:11" ht="17.25" customHeight="1">
      <c r="A85" s="10">
        <v>4263</v>
      </c>
      <c r="B85" s="12" t="s">
        <v>29</v>
      </c>
      <c r="C85" s="86">
        <f t="shared" si="3"/>
        <v>2382.8</v>
      </c>
      <c r="D85" s="86">
        <v>0</v>
      </c>
      <c r="E85" s="86">
        <v>2382.8</v>
      </c>
      <c r="F85" s="32">
        <v>0</v>
      </c>
      <c r="G85" s="43"/>
      <c r="H85" s="56"/>
      <c r="K85" s="56"/>
    </row>
    <row r="86" spans="1:11" ht="17.25" customHeight="1">
      <c r="A86" s="10">
        <v>4251</v>
      </c>
      <c r="B86" s="12" t="s">
        <v>11</v>
      </c>
      <c r="C86" s="86">
        <f t="shared" si="3"/>
        <v>922.28</v>
      </c>
      <c r="D86" s="86">
        <v>922.28</v>
      </c>
      <c r="E86" s="86">
        <v>0</v>
      </c>
      <c r="F86" s="32">
        <v>0</v>
      </c>
      <c r="G86" s="43"/>
      <c r="H86" s="56"/>
      <c r="K86" s="56"/>
    </row>
    <row r="87" spans="1:11" ht="17.25" customHeight="1">
      <c r="A87" s="10">
        <v>4253</v>
      </c>
      <c r="B87" s="12" t="s">
        <v>12</v>
      </c>
      <c r="C87" s="86">
        <f t="shared" si="3"/>
        <v>3399.5</v>
      </c>
      <c r="D87" s="86">
        <v>0</v>
      </c>
      <c r="E87" s="86">
        <v>3399.5</v>
      </c>
      <c r="F87" s="32">
        <v>0</v>
      </c>
      <c r="G87" s="43"/>
      <c r="H87" s="56"/>
      <c r="K87" s="56"/>
    </row>
    <row r="88" spans="1:11" ht="17.25" customHeight="1">
      <c r="A88" s="10">
        <v>4254</v>
      </c>
      <c r="B88" s="12" t="s">
        <v>30</v>
      </c>
      <c r="C88" s="86">
        <f t="shared" si="3"/>
        <v>6400</v>
      </c>
      <c r="D88" s="86">
        <v>0</v>
      </c>
      <c r="E88" s="86">
        <v>6400</v>
      </c>
      <c r="F88" s="32">
        <v>0</v>
      </c>
      <c r="G88" s="43"/>
      <c r="H88" s="56"/>
      <c r="K88" s="56"/>
    </row>
    <row r="89" spans="1:11" ht="17.25" customHeight="1">
      <c r="A89" s="10">
        <v>4257</v>
      </c>
      <c r="B89" s="12" t="s">
        <v>13</v>
      </c>
      <c r="C89" s="86">
        <f t="shared" si="3"/>
        <v>138528.41</v>
      </c>
      <c r="D89" s="86">
        <v>50876.67</v>
      </c>
      <c r="E89" s="86">
        <v>87651.74</v>
      </c>
      <c r="F89" s="32">
        <v>0</v>
      </c>
      <c r="G89" s="55"/>
      <c r="H89" s="132"/>
      <c r="K89" s="56"/>
    </row>
    <row r="90" spans="1:11" ht="17.25" customHeight="1">
      <c r="A90" s="10">
        <v>4257</v>
      </c>
      <c r="B90" s="12" t="s">
        <v>38</v>
      </c>
      <c r="C90" s="86">
        <f t="shared" si="3"/>
        <v>4142.5</v>
      </c>
      <c r="D90" s="86">
        <v>0</v>
      </c>
      <c r="E90" s="86">
        <v>4142.5</v>
      </c>
      <c r="F90" s="32">
        <v>0</v>
      </c>
      <c r="G90" s="55"/>
      <c r="H90" s="132"/>
      <c r="K90" s="56"/>
    </row>
    <row r="91" spans="1:11" ht="17.25" customHeight="1">
      <c r="A91" s="10">
        <v>4259</v>
      </c>
      <c r="B91" s="12" t="s">
        <v>14</v>
      </c>
      <c r="C91" s="86">
        <f t="shared" si="3"/>
        <v>12008</v>
      </c>
      <c r="D91" s="86">
        <v>908</v>
      </c>
      <c r="E91" s="86">
        <v>11100</v>
      </c>
      <c r="F91" s="32">
        <v>0</v>
      </c>
      <c r="G91" s="55"/>
      <c r="H91" s="56"/>
      <c r="J91" s="56"/>
      <c r="K91" s="56"/>
    </row>
    <row r="92" spans="1:15" ht="17.25" customHeight="1">
      <c r="A92" s="10">
        <v>4295</v>
      </c>
      <c r="B92" s="18" t="s">
        <v>17</v>
      </c>
      <c r="C92" s="86">
        <f t="shared" si="3"/>
        <v>0</v>
      </c>
      <c r="D92" s="86">
        <v>0</v>
      </c>
      <c r="E92" s="86">
        <v>0</v>
      </c>
      <c r="F92" s="32">
        <v>0</v>
      </c>
      <c r="G92" s="43"/>
      <c r="H92" s="56"/>
      <c r="K92" s="56"/>
      <c r="O92" s="128"/>
    </row>
    <row r="93" spans="1:11" ht="17.25" customHeight="1" thickBot="1">
      <c r="A93" s="36"/>
      <c r="B93" s="34"/>
      <c r="C93" s="34"/>
      <c r="D93" s="61"/>
      <c r="E93" s="34"/>
      <c r="F93" s="62"/>
      <c r="G93" s="43"/>
      <c r="H93" s="56"/>
      <c r="I93" s="56"/>
      <c r="J93" s="56"/>
      <c r="K93" s="56"/>
    </row>
    <row r="94" spans="1:11" ht="17.25" customHeight="1">
      <c r="A94" s="89"/>
      <c r="B94" s="14" t="s">
        <v>43</v>
      </c>
      <c r="C94" s="43">
        <f>D94+E94</f>
        <v>167783.49</v>
      </c>
      <c r="D94" s="55">
        <v>52706.95</v>
      </c>
      <c r="E94" s="55">
        <v>115076.54</v>
      </c>
      <c r="F94" s="55">
        <v>0</v>
      </c>
      <c r="G94" s="55"/>
      <c r="H94" s="132"/>
      <c r="I94" s="132"/>
      <c r="J94" s="132"/>
      <c r="K94" s="56"/>
    </row>
    <row r="95" spans="1:10" ht="17.25" customHeight="1">
      <c r="A95" s="28"/>
      <c r="B95" s="14" t="s">
        <v>42</v>
      </c>
      <c r="C95" s="43">
        <f>C84+C85+C86+C87+C88+C89+C91+C92+C90</f>
        <v>167783.49</v>
      </c>
      <c r="D95" s="43">
        <f>D84+D85+D86+D87+D88+D89+D91+D92+D90</f>
        <v>52706.95</v>
      </c>
      <c r="E95" s="43">
        <f>E84+E85+E86+E87+E88+E89+E91+E92+E90</f>
        <v>115076.54000000001</v>
      </c>
      <c r="F95" s="43">
        <f>F84+F85+F86+F87+F88+F89+F91+F92+F90</f>
        <v>0</v>
      </c>
      <c r="G95" s="43"/>
      <c r="H95" s="56"/>
      <c r="I95" s="56"/>
      <c r="J95" s="56"/>
    </row>
    <row r="96" spans="2:16" s="25" customFormat="1" ht="17.25" customHeight="1">
      <c r="B96" s="63" t="s">
        <v>41</v>
      </c>
      <c r="C96" s="49">
        <f>C94-C95</f>
        <v>0</v>
      </c>
      <c r="D96" s="49">
        <f>D94-D95</f>
        <v>0</v>
      </c>
      <c r="E96" s="49">
        <f>E94-E95</f>
        <v>0</v>
      </c>
      <c r="F96" s="49">
        <f>F94-F95</f>
        <v>0</v>
      </c>
      <c r="G96" s="51"/>
      <c r="H96" s="133"/>
      <c r="I96" s="133"/>
      <c r="J96" s="133"/>
      <c r="K96" s="128"/>
      <c r="L96" s="128"/>
      <c r="M96" s="128"/>
      <c r="N96" s="128"/>
      <c r="O96" s="128"/>
      <c r="P96" s="128"/>
    </row>
    <row r="97" spans="2:16" s="25" customFormat="1" ht="17.25" customHeight="1">
      <c r="B97" s="63"/>
      <c r="C97" s="49"/>
      <c r="D97" s="49"/>
      <c r="E97" s="49"/>
      <c r="F97" s="49"/>
      <c r="G97" s="51"/>
      <c r="H97" s="133"/>
      <c r="I97" s="133"/>
      <c r="J97" s="133"/>
      <c r="K97" s="128"/>
      <c r="L97" s="128"/>
      <c r="M97" s="128"/>
      <c r="N97" s="128"/>
      <c r="O97" s="128"/>
      <c r="P97" s="128"/>
    </row>
    <row r="98" spans="1:16" s="25" customFormat="1" ht="17.25" customHeight="1">
      <c r="A98" s="25" t="s">
        <v>99</v>
      </c>
      <c r="B98" s="63"/>
      <c r="C98" s="49"/>
      <c r="D98" s="49"/>
      <c r="E98" s="49"/>
      <c r="F98" s="49"/>
      <c r="G98" s="51"/>
      <c r="H98" s="133"/>
      <c r="I98" s="133"/>
      <c r="J98" s="133"/>
      <c r="K98" s="128"/>
      <c r="L98" s="128"/>
      <c r="M98" s="128"/>
      <c r="N98" s="128"/>
      <c r="O98" s="128"/>
      <c r="P98" s="128"/>
    </row>
    <row r="99" spans="1:16" s="25" customFormat="1" ht="17.25" customHeight="1">
      <c r="A99" s="25" t="s">
        <v>100</v>
      </c>
      <c r="B99" s="63"/>
      <c r="C99" s="49"/>
      <c r="D99" s="49"/>
      <c r="E99" s="49"/>
      <c r="F99" s="49"/>
      <c r="G99" s="51"/>
      <c r="H99" s="133"/>
      <c r="I99" s="133"/>
      <c r="J99" s="133"/>
      <c r="K99" s="128"/>
      <c r="L99" s="128"/>
      <c r="M99" s="128"/>
      <c r="N99" s="128"/>
      <c r="O99" s="128"/>
      <c r="P99" s="128"/>
    </row>
    <row r="100" spans="2:16" s="25" customFormat="1" ht="17.25" customHeight="1">
      <c r="B100" s="63"/>
      <c r="C100" s="49"/>
      <c r="D100" s="49"/>
      <c r="E100" s="49"/>
      <c r="F100" s="49"/>
      <c r="G100" s="51"/>
      <c r="H100" s="133"/>
      <c r="I100" s="133"/>
      <c r="J100" s="133"/>
      <c r="K100" s="128"/>
      <c r="L100" s="128"/>
      <c r="M100" s="128"/>
      <c r="N100" s="128"/>
      <c r="O100" s="128"/>
      <c r="P100" s="128"/>
    </row>
    <row r="101" spans="1:16" s="102" customFormat="1" ht="18.75" customHeight="1">
      <c r="A101" s="112" t="s">
        <v>61</v>
      </c>
      <c r="B101" s="112"/>
      <c r="C101" s="112"/>
      <c r="D101" s="112"/>
      <c r="E101" s="112"/>
      <c r="F101" s="112"/>
      <c r="G101" s="112"/>
      <c r="H101" s="38"/>
      <c r="I101" s="6"/>
      <c r="J101" s="6"/>
      <c r="K101" s="6"/>
      <c r="L101" s="22"/>
      <c r="M101" s="22"/>
      <c r="N101" s="6"/>
      <c r="O101" s="6"/>
      <c r="P101" s="22"/>
    </row>
    <row r="102" spans="1:2" ht="18.75" customHeight="1">
      <c r="A102" s="4" t="s">
        <v>62</v>
      </c>
      <c r="B102" s="1"/>
    </row>
    <row r="103" spans="1:16" s="15" customFormat="1" ht="48" customHeight="1">
      <c r="A103" s="8" t="s">
        <v>2</v>
      </c>
      <c r="B103" s="17" t="s">
        <v>3</v>
      </c>
      <c r="C103" s="9" t="s">
        <v>89</v>
      </c>
      <c r="D103" s="9" t="s">
        <v>39</v>
      </c>
      <c r="E103" s="9" t="s">
        <v>47</v>
      </c>
      <c r="F103" s="9" t="s">
        <v>48</v>
      </c>
      <c r="G103" s="42"/>
      <c r="H103" s="41"/>
      <c r="I103" s="129"/>
      <c r="J103" s="129"/>
      <c r="K103" s="130"/>
      <c r="L103" s="131"/>
      <c r="M103" s="131"/>
      <c r="N103" s="41"/>
      <c r="O103" s="131"/>
      <c r="P103" s="130"/>
    </row>
    <row r="104" spans="1:7" ht="17.25" customHeight="1">
      <c r="A104" s="10">
        <v>4213</v>
      </c>
      <c r="B104" s="12" t="s">
        <v>9</v>
      </c>
      <c r="C104" s="86">
        <f aca="true" t="shared" si="4" ref="C104:C113">D104</f>
        <v>1740</v>
      </c>
      <c r="D104" s="86">
        <v>1740</v>
      </c>
      <c r="E104" s="32">
        <v>0</v>
      </c>
      <c r="F104" s="32">
        <v>0</v>
      </c>
      <c r="G104" s="3"/>
    </row>
    <row r="105" spans="1:7" ht="17.25" customHeight="1">
      <c r="A105" s="10">
        <v>4261</v>
      </c>
      <c r="B105" s="11" t="s">
        <v>10</v>
      </c>
      <c r="C105" s="86">
        <f t="shared" si="4"/>
        <v>6062.8</v>
      </c>
      <c r="D105" s="86">
        <v>6062.8</v>
      </c>
      <c r="E105" s="32">
        <v>0</v>
      </c>
      <c r="F105" s="32">
        <v>0</v>
      </c>
      <c r="G105" s="3"/>
    </row>
    <row r="106" spans="1:7" ht="17.25" customHeight="1">
      <c r="A106" s="10">
        <v>4262</v>
      </c>
      <c r="B106" s="18" t="s">
        <v>40</v>
      </c>
      <c r="C106" s="86">
        <f t="shared" si="4"/>
        <v>3169.14</v>
      </c>
      <c r="D106" s="86">
        <v>3169.14</v>
      </c>
      <c r="E106" s="32">
        <v>0</v>
      </c>
      <c r="F106" s="32">
        <v>0</v>
      </c>
      <c r="G106" s="3"/>
    </row>
    <row r="107" spans="1:7" ht="17.25" customHeight="1">
      <c r="A107" s="10">
        <v>4251</v>
      </c>
      <c r="B107" s="12" t="s">
        <v>21</v>
      </c>
      <c r="C107" s="86">
        <f t="shared" si="4"/>
        <v>7320.58</v>
      </c>
      <c r="D107" s="86">
        <v>7320.58</v>
      </c>
      <c r="E107" s="32">
        <v>0</v>
      </c>
      <c r="F107" s="32">
        <v>0</v>
      </c>
      <c r="G107" s="3"/>
    </row>
    <row r="108" spans="1:7" ht="17.25" customHeight="1">
      <c r="A108" s="10">
        <v>4253</v>
      </c>
      <c r="B108" s="12" t="s">
        <v>23</v>
      </c>
      <c r="C108" s="86">
        <f t="shared" si="4"/>
        <v>500</v>
      </c>
      <c r="D108" s="86">
        <v>500</v>
      </c>
      <c r="E108" s="32">
        <v>0</v>
      </c>
      <c r="F108" s="32">
        <v>0</v>
      </c>
      <c r="G108" s="3"/>
    </row>
    <row r="109" spans="1:7" ht="17.25" customHeight="1">
      <c r="A109" s="10">
        <v>4257</v>
      </c>
      <c r="B109" s="12" t="s">
        <v>13</v>
      </c>
      <c r="C109" s="86">
        <f t="shared" si="4"/>
        <v>31715.92</v>
      </c>
      <c r="D109" s="86">
        <v>31715.92</v>
      </c>
      <c r="E109" s="32">
        <v>0</v>
      </c>
      <c r="F109" s="32">
        <v>0</v>
      </c>
      <c r="G109" s="3"/>
    </row>
    <row r="110" spans="1:7" ht="17.25" customHeight="1">
      <c r="A110" s="10">
        <v>4257</v>
      </c>
      <c r="B110" s="12" t="s">
        <v>101</v>
      </c>
      <c r="C110" s="86">
        <f t="shared" si="4"/>
        <v>40200</v>
      </c>
      <c r="D110" s="86">
        <v>40200</v>
      </c>
      <c r="E110" s="32">
        <v>0</v>
      </c>
      <c r="F110" s="32">
        <v>0</v>
      </c>
      <c r="G110" s="3"/>
    </row>
    <row r="111" spans="1:7" ht="17.25" customHeight="1">
      <c r="A111" s="10">
        <v>4259</v>
      </c>
      <c r="B111" s="12" t="s">
        <v>14</v>
      </c>
      <c r="C111" s="86">
        <f t="shared" si="4"/>
        <v>14782.78</v>
      </c>
      <c r="D111" s="86">
        <v>14782.78</v>
      </c>
      <c r="E111" s="32">
        <v>0</v>
      </c>
      <c r="F111" s="32">
        <v>0</v>
      </c>
      <c r="G111" s="3"/>
    </row>
    <row r="112" spans="1:7" ht="17.25" customHeight="1">
      <c r="A112" s="10">
        <v>4292</v>
      </c>
      <c r="B112" s="12" t="s">
        <v>15</v>
      </c>
      <c r="C112" s="86">
        <f t="shared" si="4"/>
        <v>1532</v>
      </c>
      <c r="D112" s="86">
        <v>1532</v>
      </c>
      <c r="E112" s="32">
        <v>0</v>
      </c>
      <c r="F112" s="32">
        <v>0</v>
      </c>
      <c r="G112" s="3"/>
    </row>
    <row r="113" spans="1:7" ht="17.25" customHeight="1">
      <c r="A113" s="10">
        <v>4295</v>
      </c>
      <c r="B113" s="18" t="s">
        <v>22</v>
      </c>
      <c r="C113" s="86">
        <f t="shared" si="4"/>
        <v>4659.25</v>
      </c>
      <c r="D113" s="86">
        <v>4659.25</v>
      </c>
      <c r="E113" s="32">
        <v>0</v>
      </c>
      <c r="F113" s="32">
        <v>0</v>
      </c>
      <c r="G113" s="3"/>
    </row>
    <row r="114" spans="1:16" s="3" customFormat="1" ht="17.25" customHeight="1" thickBot="1">
      <c r="A114" s="36"/>
      <c r="B114" s="36"/>
      <c r="C114" s="36"/>
      <c r="D114" s="36"/>
      <c r="E114" s="36"/>
      <c r="F114" s="36"/>
      <c r="G114" s="28"/>
      <c r="H114" s="97"/>
      <c r="I114" s="97"/>
      <c r="J114" s="97"/>
      <c r="K114" s="97"/>
      <c r="L114" s="97"/>
      <c r="M114" s="97"/>
      <c r="N114" s="97"/>
      <c r="O114" s="97"/>
      <c r="P114" s="22"/>
    </row>
    <row r="115" spans="1:11" ht="17.25" customHeight="1">
      <c r="A115" s="28"/>
      <c r="B115" s="14" t="s">
        <v>43</v>
      </c>
      <c r="C115" s="43">
        <f>D115</f>
        <v>111682.47</v>
      </c>
      <c r="D115" s="55">
        <v>111682.47</v>
      </c>
      <c r="E115" s="43">
        <v>0</v>
      </c>
      <c r="F115" s="43">
        <v>0</v>
      </c>
      <c r="G115" s="43"/>
      <c r="H115" s="56"/>
      <c r="I115" s="56"/>
      <c r="J115" s="56"/>
      <c r="K115" s="56"/>
    </row>
    <row r="116" spans="1:10" ht="17.25" customHeight="1">
      <c r="A116" s="89"/>
      <c r="B116" s="14" t="s">
        <v>42</v>
      </c>
      <c r="C116" s="43">
        <f>D116</f>
        <v>111682.47</v>
      </c>
      <c r="D116" s="55">
        <f>D104+D105+D106+D107+D108+D109+D111+D112+D113+D110</f>
        <v>111682.47</v>
      </c>
      <c r="E116" s="55">
        <f>E104+E105+E106+E107+E108+E109+E111+E112+E113</f>
        <v>0</v>
      </c>
      <c r="F116" s="55">
        <f>F104+F105+F106+F107+F108+F109+F111+F112+F113</f>
        <v>0</v>
      </c>
      <c r="G116" s="55"/>
      <c r="H116" s="132"/>
      <c r="I116" s="132"/>
      <c r="J116" s="132"/>
    </row>
    <row r="117" spans="1:10" ht="17.25" customHeight="1">
      <c r="A117" s="28"/>
      <c r="B117" s="14" t="s">
        <v>41</v>
      </c>
      <c r="C117" s="43">
        <f>C115-C116</f>
        <v>0</v>
      </c>
      <c r="D117" s="43">
        <f>D115-D116</f>
        <v>0</v>
      </c>
      <c r="E117" s="43">
        <f>E115-E116</f>
        <v>0</v>
      </c>
      <c r="F117" s="43">
        <f>F115-F116</f>
        <v>0</v>
      </c>
      <c r="G117" s="43"/>
      <c r="H117" s="56"/>
      <c r="I117" s="56"/>
      <c r="J117" s="56"/>
    </row>
    <row r="118" ht="15.75" customHeight="1"/>
    <row r="119" spans="1:16" s="102" customFormat="1" ht="19.5" customHeight="1">
      <c r="A119" s="116" t="s">
        <v>70</v>
      </c>
      <c r="B119" s="117"/>
      <c r="D119" s="105"/>
      <c r="H119" s="22"/>
      <c r="I119" s="22"/>
      <c r="J119" s="22"/>
      <c r="K119" s="22"/>
      <c r="L119" s="22"/>
      <c r="M119" s="22"/>
      <c r="N119" s="22"/>
      <c r="O119" s="22"/>
      <c r="P119" s="22"/>
    </row>
    <row r="120" spans="1:6" ht="42.75" customHeight="1">
      <c r="A120" s="8" t="s">
        <v>2</v>
      </c>
      <c r="B120" s="17" t="s">
        <v>3</v>
      </c>
      <c r="C120" s="9" t="s">
        <v>89</v>
      </c>
      <c r="D120" s="9" t="s">
        <v>39</v>
      </c>
      <c r="E120" s="9" t="s">
        <v>68</v>
      </c>
      <c r="F120" s="9" t="s">
        <v>48</v>
      </c>
    </row>
    <row r="121" spans="1:6" ht="15.75" customHeight="1">
      <c r="A121" s="10">
        <v>4213</v>
      </c>
      <c r="B121" s="12" t="s">
        <v>9</v>
      </c>
      <c r="C121" s="86">
        <f>D121</f>
        <v>0</v>
      </c>
      <c r="D121" s="86">
        <v>0</v>
      </c>
      <c r="E121" s="32">
        <v>0</v>
      </c>
      <c r="F121" s="32">
        <v>0</v>
      </c>
    </row>
    <row r="122" spans="1:6" ht="15.75" customHeight="1">
      <c r="A122" s="10">
        <v>4261</v>
      </c>
      <c r="B122" s="11" t="s">
        <v>10</v>
      </c>
      <c r="C122" s="86">
        <f>D122+E122+F122</f>
        <v>550</v>
      </c>
      <c r="D122" s="86">
        <v>0</v>
      </c>
      <c r="E122" s="32">
        <v>550</v>
      </c>
      <c r="F122" s="32">
        <v>0</v>
      </c>
    </row>
    <row r="123" spans="1:6" ht="15.75" customHeight="1">
      <c r="A123" s="10">
        <v>4251</v>
      </c>
      <c r="B123" s="12" t="s">
        <v>21</v>
      </c>
      <c r="C123" s="86">
        <f>D123+E123+F123</f>
        <v>0</v>
      </c>
      <c r="D123" s="86">
        <v>0</v>
      </c>
      <c r="E123" s="32">
        <v>0</v>
      </c>
      <c r="F123" s="32">
        <v>0</v>
      </c>
    </row>
    <row r="124" spans="1:6" ht="15.75" customHeight="1">
      <c r="A124" s="10">
        <v>4257</v>
      </c>
      <c r="B124" s="12" t="s">
        <v>13</v>
      </c>
      <c r="C124" s="86">
        <f>D124+E124+F124</f>
        <v>9450</v>
      </c>
      <c r="D124" s="86">
        <v>0</v>
      </c>
      <c r="E124" s="32">
        <v>9450</v>
      </c>
      <c r="F124" s="32">
        <v>0</v>
      </c>
    </row>
    <row r="125" spans="1:6" ht="15.75" customHeight="1" thickBot="1">
      <c r="A125" s="36"/>
      <c r="B125" s="36"/>
      <c r="C125" s="36"/>
      <c r="D125" s="36"/>
      <c r="E125" s="36"/>
      <c r="F125" s="36"/>
    </row>
    <row r="126" spans="1:6" ht="15.75" customHeight="1">
      <c r="A126" s="28"/>
      <c r="B126" s="14" t="s">
        <v>43</v>
      </c>
      <c r="C126" s="43">
        <f>E126</f>
        <v>10000</v>
      </c>
      <c r="D126" s="55">
        <v>0</v>
      </c>
      <c r="E126" s="43">
        <v>10000</v>
      </c>
      <c r="F126" s="43">
        <v>0</v>
      </c>
    </row>
    <row r="127" spans="1:6" ht="15.75" customHeight="1">
      <c r="A127" s="89"/>
      <c r="B127" s="14" t="s">
        <v>42</v>
      </c>
      <c r="C127" s="43">
        <f>E127</f>
        <v>10000</v>
      </c>
      <c r="D127" s="55">
        <f>D121+D122+D123+D124</f>
        <v>0</v>
      </c>
      <c r="E127" s="55">
        <f>E121+E122+E123+E124</f>
        <v>10000</v>
      </c>
      <c r="F127" s="55">
        <f>F121+F122+F123+F124</f>
        <v>0</v>
      </c>
    </row>
    <row r="128" spans="1:6" ht="15.75" customHeight="1">
      <c r="A128" s="28"/>
      <c r="B128" s="14" t="s">
        <v>41</v>
      </c>
      <c r="C128" s="43">
        <f>C126-C127</f>
        <v>0</v>
      </c>
      <c r="D128" s="43">
        <f>D126-D127</f>
        <v>0</v>
      </c>
      <c r="E128" s="43">
        <f>E126-E127</f>
        <v>0</v>
      </c>
      <c r="F128" s="43">
        <f>F126-F127</f>
        <v>0</v>
      </c>
    </row>
    <row r="129" ht="15.75" customHeight="1">
      <c r="A129" s="115"/>
    </row>
    <row r="130" ht="15.75" customHeight="1">
      <c r="A130" s="38"/>
    </row>
    <row r="131" spans="1:16" s="102" customFormat="1" ht="18.75" customHeight="1">
      <c r="A131" s="109" t="s">
        <v>63</v>
      </c>
      <c r="B131" s="104"/>
      <c r="D131" s="105"/>
      <c r="H131" s="22"/>
      <c r="I131" s="22"/>
      <c r="J131" s="22"/>
      <c r="K131" s="22"/>
      <c r="L131" s="22"/>
      <c r="M131" s="22"/>
      <c r="N131" s="22"/>
      <c r="O131" s="22"/>
      <c r="P131" s="22"/>
    </row>
    <row r="132" spans="1:15" ht="18.75" customHeight="1">
      <c r="A132" s="24" t="s">
        <v>64</v>
      </c>
      <c r="B132" s="7"/>
      <c r="C132" s="7"/>
      <c r="D132" s="7"/>
      <c r="E132" s="7"/>
      <c r="F132" s="7"/>
      <c r="G132" s="28"/>
      <c r="H132" s="97"/>
      <c r="I132" s="97"/>
      <c r="J132" s="97"/>
      <c r="K132" s="97"/>
      <c r="L132" s="97"/>
      <c r="M132" s="97"/>
      <c r="N132" s="97"/>
      <c r="O132" s="97"/>
    </row>
    <row r="133" spans="1:16" ht="44.25" customHeight="1">
      <c r="A133" s="8" t="s">
        <v>2</v>
      </c>
      <c r="B133" s="17" t="s">
        <v>3</v>
      </c>
      <c r="C133" s="9" t="s">
        <v>89</v>
      </c>
      <c r="D133" s="9" t="s">
        <v>39</v>
      </c>
      <c r="E133" s="9" t="s">
        <v>47</v>
      </c>
      <c r="F133" s="9" t="s">
        <v>48</v>
      </c>
      <c r="G133" s="39"/>
      <c r="H133" s="41"/>
      <c r="I133" s="129"/>
      <c r="J133" s="129"/>
      <c r="K133" s="130"/>
      <c r="L133" s="131"/>
      <c r="M133" s="131"/>
      <c r="N133" s="41"/>
      <c r="O133" s="131"/>
      <c r="P133" s="130"/>
    </row>
    <row r="134" spans="2:10" ht="18.75" customHeight="1">
      <c r="B134" s="11"/>
      <c r="C134" s="32"/>
      <c r="D134" s="32"/>
      <c r="E134" s="32"/>
      <c r="F134" s="32"/>
      <c r="G134" s="43"/>
      <c r="H134" s="56"/>
      <c r="I134" s="56"/>
      <c r="J134" s="56"/>
    </row>
    <row r="135" spans="1:9" ht="18.75" customHeight="1">
      <c r="A135" s="10">
        <v>4261</v>
      </c>
      <c r="B135" s="11" t="s">
        <v>10</v>
      </c>
      <c r="C135" s="86">
        <f>D135+E135+F135</f>
        <v>1566.43</v>
      </c>
      <c r="D135" s="86">
        <v>1566.43</v>
      </c>
      <c r="E135" s="32">
        <v>0</v>
      </c>
      <c r="F135" s="32">
        <v>0</v>
      </c>
      <c r="G135" s="43"/>
      <c r="H135" s="56"/>
      <c r="I135" s="56"/>
    </row>
    <row r="136" spans="1:9" ht="18.75" customHeight="1">
      <c r="A136" s="10">
        <v>4262</v>
      </c>
      <c r="B136" s="18" t="s">
        <v>40</v>
      </c>
      <c r="C136" s="86">
        <f>D136+E136+F136</f>
        <v>671.5</v>
      </c>
      <c r="D136" s="86">
        <v>671.5</v>
      </c>
      <c r="E136" s="32">
        <v>0</v>
      </c>
      <c r="F136" s="32">
        <v>0</v>
      </c>
      <c r="G136" s="43"/>
      <c r="H136" s="56"/>
      <c r="I136" s="56"/>
    </row>
    <row r="137" spans="1:9" ht="18.75" customHeight="1">
      <c r="A137" s="10">
        <v>4251</v>
      </c>
      <c r="B137" s="12" t="s">
        <v>11</v>
      </c>
      <c r="C137" s="86">
        <f>D137+E137+F137</f>
        <v>817.63</v>
      </c>
      <c r="D137" s="86">
        <v>817.63</v>
      </c>
      <c r="E137" s="32">
        <v>0</v>
      </c>
      <c r="F137" s="32">
        <v>0</v>
      </c>
      <c r="G137" s="43"/>
      <c r="H137" s="56"/>
      <c r="I137" s="56"/>
    </row>
    <row r="138" spans="1:9" ht="18.75" customHeight="1">
      <c r="A138" s="10">
        <v>4257</v>
      </c>
      <c r="B138" s="12" t="s">
        <v>13</v>
      </c>
      <c r="C138" s="86">
        <f>D138+E138+F138</f>
        <v>52172.59</v>
      </c>
      <c r="D138" s="86">
        <v>42172.59</v>
      </c>
      <c r="E138" s="32">
        <v>10000</v>
      </c>
      <c r="F138" s="86">
        <v>0</v>
      </c>
      <c r="G138" s="55"/>
      <c r="H138" s="56"/>
      <c r="I138" s="132"/>
    </row>
    <row r="139" spans="1:9" ht="18.75" customHeight="1">
      <c r="A139" s="10">
        <v>4259</v>
      </c>
      <c r="B139" s="12" t="s">
        <v>14</v>
      </c>
      <c r="C139" s="86">
        <f>D139</f>
        <v>1000</v>
      </c>
      <c r="D139" s="86">
        <v>1000</v>
      </c>
      <c r="E139" s="32">
        <v>0</v>
      </c>
      <c r="F139" s="32">
        <v>0</v>
      </c>
      <c r="G139" s="55"/>
      <c r="H139" s="56"/>
      <c r="I139" s="132"/>
    </row>
    <row r="140" spans="1:9" ht="18.75" customHeight="1" thickBot="1">
      <c r="A140" s="36"/>
      <c r="B140" s="37"/>
      <c r="C140" s="62"/>
      <c r="D140" s="61"/>
      <c r="E140" s="62"/>
      <c r="F140" s="62"/>
      <c r="G140" s="43"/>
      <c r="H140" s="56"/>
      <c r="I140" s="56"/>
    </row>
    <row r="141" spans="1:16" s="25" customFormat="1" ht="17.25" customHeight="1">
      <c r="A141" s="64"/>
      <c r="B141" s="63" t="s">
        <v>43</v>
      </c>
      <c r="C141" s="51">
        <f>D141+E141+F141</f>
        <v>56228.15</v>
      </c>
      <c r="D141" s="65">
        <v>46228.15</v>
      </c>
      <c r="E141" s="51">
        <v>10000</v>
      </c>
      <c r="F141" s="51">
        <v>0</v>
      </c>
      <c r="G141" s="51"/>
      <c r="H141" s="133"/>
      <c r="I141" s="133"/>
      <c r="J141" s="133"/>
      <c r="K141" s="133"/>
      <c r="L141" s="128"/>
      <c r="M141" s="128"/>
      <c r="N141" s="128"/>
      <c r="O141" s="128"/>
      <c r="P141" s="128"/>
    </row>
    <row r="142" spans="1:16" s="25" customFormat="1" ht="17.25" customHeight="1">
      <c r="A142" s="66"/>
      <c r="B142" s="63" t="s">
        <v>42</v>
      </c>
      <c r="C142" s="65">
        <f>C135+C137+C138+C136+C139</f>
        <v>56228.149999999994</v>
      </c>
      <c r="D142" s="65">
        <f>D135+D137+D138+D136+D139</f>
        <v>46228.149999999994</v>
      </c>
      <c r="E142" s="65">
        <f>E135+E137+E138+E136</f>
        <v>10000</v>
      </c>
      <c r="F142" s="65">
        <f>F135+F137+F138+F136</f>
        <v>0</v>
      </c>
      <c r="G142" s="65"/>
      <c r="H142" s="133"/>
      <c r="I142" s="134"/>
      <c r="J142" s="134"/>
      <c r="K142" s="128"/>
      <c r="L142" s="128"/>
      <c r="M142" s="128"/>
      <c r="N142" s="128"/>
      <c r="O142" s="128"/>
      <c r="P142" s="128"/>
    </row>
    <row r="143" spans="1:16" s="25" customFormat="1" ht="17.25" customHeight="1">
      <c r="A143" s="64"/>
      <c r="B143" s="63" t="s">
        <v>41</v>
      </c>
      <c r="C143" s="67">
        <f>C141-C142</f>
        <v>0</v>
      </c>
      <c r="D143" s="67">
        <f>D141-D142</f>
        <v>0</v>
      </c>
      <c r="E143" s="67">
        <f>E141-E142</f>
        <v>0</v>
      </c>
      <c r="F143" s="67">
        <f>F141-F142</f>
        <v>0</v>
      </c>
      <c r="G143" s="65"/>
      <c r="H143" s="134"/>
      <c r="I143" s="134"/>
      <c r="J143" s="134"/>
      <c r="K143" s="128"/>
      <c r="L143" s="128"/>
      <c r="M143" s="128"/>
      <c r="N143" s="128"/>
      <c r="O143" s="128"/>
      <c r="P143" s="128"/>
    </row>
    <row r="144" spans="1:4" ht="17.25" customHeight="1">
      <c r="A144" s="35" t="s">
        <v>102</v>
      </c>
      <c r="D144" s="18"/>
    </row>
    <row r="145" spans="1:4" ht="17.25" customHeight="1">
      <c r="A145" s="35"/>
      <c r="D145" s="18"/>
    </row>
    <row r="146" spans="1:16" s="102" customFormat="1" ht="18.75" customHeight="1">
      <c r="A146" s="109" t="s">
        <v>65</v>
      </c>
      <c r="B146" s="104"/>
      <c r="D146" s="105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5" ht="18.75" customHeight="1">
      <c r="A147" s="24" t="s">
        <v>66</v>
      </c>
      <c r="B147" s="7"/>
      <c r="C147" s="7"/>
      <c r="D147" s="7"/>
      <c r="E147" s="7"/>
      <c r="F147" s="7"/>
      <c r="G147" s="28"/>
      <c r="H147" s="97"/>
      <c r="I147" s="97"/>
      <c r="J147" s="97"/>
      <c r="K147" s="97"/>
      <c r="L147" s="97"/>
      <c r="M147" s="97"/>
      <c r="N147" s="97"/>
      <c r="O147" s="97"/>
    </row>
    <row r="148" spans="1:16" ht="44.25" customHeight="1">
      <c r="A148" s="8" t="s">
        <v>2</v>
      </c>
      <c r="B148" s="17" t="s">
        <v>3</v>
      </c>
      <c r="C148" s="9" t="s">
        <v>89</v>
      </c>
      <c r="D148" s="9" t="s">
        <v>39</v>
      </c>
      <c r="E148" s="9" t="s">
        <v>68</v>
      </c>
      <c r="F148" s="9" t="s">
        <v>48</v>
      </c>
      <c r="G148" s="39"/>
      <c r="H148" s="41"/>
      <c r="I148" s="129"/>
      <c r="J148" s="129"/>
      <c r="K148" s="130"/>
      <c r="L148" s="131"/>
      <c r="M148" s="131"/>
      <c r="N148" s="41"/>
      <c r="O148" s="131"/>
      <c r="P148" s="130"/>
    </row>
    <row r="149" spans="2:10" ht="17.25" customHeight="1">
      <c r="B149" s="11"/>
      <c r="C149" s="32"/>
      <c r="D149" s="32"/>
      <c r="E149" s="32"/>
      <c r="F149" s="32"/>
      <c r="G149" s="43"/>
      <c r="H149" s="56"/>
      <c r="I149" s="56"/>
      <c r="J149" s="56"/>
    </row>
    <row r="150" spans="1:7" ht="18.75" customHeight="1">
      <c r="A150" s="10">
        <v>4261</v>
      </c>
      <c r="B150" s="11" t="s">
        <v>10</v>
      </c>
      <c r="C150" s="86">
        <f aca="true" t="shared" si="5" ref="C150:C156">D150+E150+F150</f>
        <v>0</v>
      </c>
      <c r="D150" s="86">
        <v>0</v>
      </c>
      <c r="E150" s="32">
        <v>0</v>
      </c>
      <c r="F150" s="32">
        <v>0</v>
      </c>
      <c r="G150" s="3"/>
    </row>
    <row r="151" spans="1:7" ht="18.75" customHeight="1">
      <c r="A151" s="10">
        <v>4264</v>
      </c>
      <c r="B151" s="12" t="s">
        <v>36</v>
      </c>
      <c r="C151" s="86">
        <f t="shared" si="5"/>
        <v>259</v>
      </c>
      <c r="D151" s="86">
        <v>259</v>
      </c>
      <c r="E151" s="32">
        <v>0</v>
      </c>
      <c r="F151" s="32">
        <v>0</v>
      </c>
      <c r="G151" s="3"/>
    </row>
    <row r="152" spans="1:7" ht="18.75" customHeight="1">
      <c r="A152" s="10">
        <v>4251</v>
      </c>
      <c r="B152" s="12" t="s">
        <v>11</v>
      </c>
      <c r="C152" s="86">
        <f t="shared" si="5"/>
        <v>200</v>
      </c>
      <c r="D152" s="86">
        <v>200</v>
      </c>
      <c r="E152" s="32">
        <v>0</v>
      </c>
      <c r="F152" s="32">
        <v>0</v>
      </c>
      <c r="G152" s="3"/>
    </row>
    <row r="153" spans="1:7" ht="18.75" customHeight="1">
      <c r="A153" s="10">
        <v>4253</v>
      </c>
      <c r="B153" s="12" t="s">
        <v>23</v>
      </c>
      <c r="C153" s="86">
        <f t="shared" si="5"/>
        <v>13587.03</v>
      </c>
      <c r="D153" s="86">
        <v>13587.03</v>
      </c>
      <c r="E153" s="32">
        <v>0</v>
      </c>
      <c r="F153" s="32">
        <v>0</v>
      </c>
      <c r="G153" s="3"/>
    </row>
    <row r="154" spans="1:7" ht="18.75" customHeight="1">
      <c r="A154" s="10">
        <v>4257</v>
      </c>
      <c r="B154" s="12" t="s">
        <v>13</v>
      </c>
      <c r="C154" s="86">
        <f t="shared" si="5"/>
        <v>12687.5</v>
      </c>
      <c r="D154" s="86">
        <v>12687.5</v>
      </c>
      <c r="E154" s="32">
        <v>0</v>
      </c>
      <c r="F154" s="32">
        <v>0</v>
      </c>
      <c r="G154" s="3"/>
    </row>
    <row r="155" spans="1:7" ht="18.75" customHeight="1">
      <c r="A155" s="10">
        <v>4259</v>
      </c>
      <c r="B155" s="12" t="s">
        <v>14</v>
      </c>
      <c r="C155" s="86">
        <f t="shared" si="5"/>
        <v>0</v>
      </c>
      <c r="D155" s="86">
        <v>0</v>
      </c>
      <c r="E155" s="32">
        <v>0</v>
      </c>
      <c r="F155" s="32">
        <v>0</v>
      </c>
      <c r="G155" s="3"/>
    </row>
    <row r="156" spans="1:7" ht="18.75" customHeight="1">
      <c r="A156" s="10">
        <v>4295</v>
      </c>
      <c r="B156" s="18" t="s">
        <v>22</v>
      </c>
      <c r="C156" s="86">
        <f t="shared" si="5"/>
        <v>0</v>
      </c>
      <c r="D156" s="86">
        <v>0</v>
      </c>
      <c r="E156" s="32">
        <v>0</v>
      </c>
      <c r="F156" s="32">
        <v>0</v>
      </c>
      <c r="G156" s="3"/>
    </row>
    <row r="157" spans="1:7" ht="18.75" customHeight="1" thickBot="1">
      <c r="A157" s="36"/>
      <c r="B157" s="91"/>
      <c r="C157" s="34"/>
      <c r="D157" s="34"/>
      <c r="E157" s="62"/>
      <c r="F157" s="62"/>
      <c r="G157" s="3"/>
    </row>
    <row r="158" spans="1:11" ht="18.75" customHeight="1">
      <c r="A158" s="28"/>
      <c r="B158" s="14" t="s">
        <v>43</v>
      </c>
      <c r="C158" s="43">
        <f>D158+E158</f>
        <v>26733.53</v>
      </c>
      <c r="D158" s="55">
        <v>26733.53</v>
      </c>
      <c r="E158" s="55">
        <v>0</v>
      </c>
      <c r="F158" s="55">
        <v>0</v>
      </c>
      <c r="G158" s="43"/>
      <c r="H158" s="56"/>
      <c r="I158" s="56"/>
      <c r="J158" s="56"/>
      <c r="K158" s="56"/>
    </row>
    <row r="159" spans="1:10" ht="18.75" customHeight="1">
      <c r="A159" s="89"/>
      <c r="B159" s="14" t="s">
        <v>42</v>
      </c>
      <c r="C159" s="43">
        <f>D159+E159</f>
        <v>26733.53</v>
      </c>
      <c r="D159" s="55">
        <f>D150+D152+D153+D154+D155+D156+D151</f>
        <v>26733.53</v>
      </c>
      <c r="E159" s="55">
        <f>E150+E152+E153+E154+E155+E156+E151</f>
        <v>0</v>
      </c>
      <c r="F159" s="55">
        <f>F150+F152+F153+F154+F155+F156+F151</f>
        <v>0</v>
      </c>
      <c r="G159" s="55"/>
      <c r="H159" s="132"/>
      <c r="I159" s="132"/>
      <c r="J159" s="132"/>
    </row>
    <row r="160" spans="1:10" ht="18.75" customHeight="1">
      <c r="A160" s="28"/>
      <c r="B160" s="14" t="s">
        <v>41</v>
      </c>
      <c r="C160" s="43">
        <f>D160+E160</f>
        <v>0</v>
      </c>
      <c r="D160" s="43">
        <f>D158-D159</f>
        <v>0</v>
      </c>
      <c r="E160" s="43">
        <f>E158-E159</f>
        <v>0</v>
      </c>
      <c r="F160" s="43">
        <f>F158-F159</f>
        <v>0</v>
      </c>
      <c r="G160" s="43"/>
      <c r="H160" s="56"/>
      <c r="I160" s="56"/>
      <c r="J160" s="56"/>
    </row>
    <row r="161" ht="15.75">
      <c r="A161" s="92"/>
    </row>
    <row r="162" spans="1:16" s="102" customFormat="1" ht="18.75" customHeight="1">
      <c r="A162" s="109" t="s">
        <v>67</v>
      </c>
      <c r="B162" s="104"/>
      <c r="D162" s="105"/>
      <c r="H162" s="22"/>
      <c r="I162" s="22"/>
      <c r="J162" s="22"/>
      <c r="K162" s="22"/>
      <c r="L162" s="22"/>
      <c r="M162" s="22"/>
      <c r="N162" s="22"/>
      <c r="O162" s="22"/>
      <c r="P162" s="22"/>
    </row>
    <row r="163" ht="16.5" customHeight="1">
      <c r="A163" s="10" t="s">
        <v>104</v>
      </c>
    </row>
    <row r="164" spans="1:15" ht="43.5" customHeight="1">
      <c r="A164" s="8" t="s">
        <v>2</v>
      </c>
      <c r="B164" s="17" t="s">
        <v>3</v>
      </c>
      <c r="C164" s="9" t="s">
        <v>89</v>
      </c>
      <c r="D164" s="9" t="s">
        <v>39</v>
      </c>
      <c r="E164" s="9" t="s">
        <v>53</v>
      </c>
      <c r="F164" s="9" t="s">
        <v>48</v>
      </c>
      <c r="G164" s="39"/>
      <c r="H164" s="41"/>
      <c r="I164" s="129"/>
      <c r="J164" s="129"/>
      <c r="K164" s="130"/>
      <c r="L164" s="131"/>
      <c r="M164" s="131"/>
      <c r="N164" s="41"/>
      <c r="O164" s="131"/>
    </row>
    <row r="165" spans="2:15" ht="15.75">
      <c r="B165" s="26"/>
      <c r="C165" s="31"/>
      <c r="D165" s="31"/>
      <c r="E165" s="30"/>
      <c r="F165" s="31"/>
      <c r="G165" s="30"/>
      <c r="H165" s="135"/>
      <c r="I165" s="135"/>
      <c r="J165" s="136"/>
      <c r="K165" s="131"/>
      <c r="L165" s="131"/>
      <c r="M165" s="131"/>
      <c r="N165" s="137"/>
      <c r="O165" s="137"/>
    </row>
    <row r="166" spans="1:15" ht="15.75">
      <c r="A166" s="10">
        <v>4211</v>
      </c>
      <c r="B166" s="12" t="s">
        <v>7</v>
      </c>
      <c r="C166" s="86">
        <f aca="true" t="shared" si="6" ref="C166:C176">D166+E166+F166</f>
        <v>0</v>
      </c>
      <c r="D166" s="31">
        <v>0</v>
      </c>
      <c r="E166" s="31">
        <v>0</v>
      </c>
      <c r="F166" s="31">
        <v>0</v>
      </c>
      <c r="G166" s="30"/>
      <c r="H166" s="135"/>
      <c r="I166" s="135"/>
      <c r="J166" s="136"/>
      <c r="K166" s="131"/>
      <c r="L166" s="131"/>
      <c r="M166" s="131"/>
      <c r="N166" s="137"/>
      <c r="O166" s="137"/>
    </row>
    <row r="167" spans="1:15" ht="15.75">
      <c r="A167" s="10">
        <v>4213</v>
      </c>
      <c r="B167" s="12" t="s">
        <v>9</v>
      </c>
      <c r="C167" s="86">
        <f t="shared" si="6"/>
        <v>0</v>
      </c>
      <c r="D167" s="31">
        <v>0</v>
      </c>
      <c r="E167" s="31">
        <v>0</v>
      </c>
      <c r="F167" s="31">
        <v>0</v>
      </c>
      <c r="G167" s="30"/>
      <c r="H167" s="135"/>
      <c r="I167" s="135"/>
      <c r="J167" s="136"/>
      <c r="K167" s="131"/>
      <c r="L167" s="131"/>
      <c r="M167" s="131"/>
      <c r="N167" s="137"/>
      <c r="O167" s="137"/>
    </row>
    <row r="168" spans="1:15" ht="18.75" customHeight="1">
      <c r="A168" s="10">
        <v>4261</v>
      </c>
      <c r="B168" s="11" t="s">
        <v>10</v>
      </c>
      <c r="C168" s="86">
        <f t="shared" si="6"/>
        <v>99</v>
      </c>
      <c r="D168" s="31">
        <v>99</v>
      </c>
      <c r="E168" s="31">
        <v>0</v>
      </c>
      <c r="F168" s="31">
        <v>0</v>
      </c>
      <c r="G168" s="29"/>
      <c r="H168" s="138"/>
      <c r="I168" s="139"/>
      <c r="K168" s="130"/>
      <c r="L168" s="131"/>
      <c r="M168" s="131"/>
      <c r="N168" s="140"/>
      <c r="O168" s="140"/>
    </row>
    <row r="169" spans="1:15" ht="18.75" customHeight="1">
      <c r="A169" s="10">
        <v>4262</v>
      </c>
      <c r="B169" s="18" t="s">
        <v>40</v>
      </c>
      <c r="C169" s="86">
        <f t="shared" si="6"/>
        <v>901.24</v>
      </c>
      <c r="D169" s="31">
        <v>670.49</v>
      </c>
      <c r="E169" s="31">
        <v>0</v>
      </c>
      <c r="F169" s="31">
        <v>230.75</v>
      </c>
      <c r="G169" s="29"/>
      <c r="H169" s="138"/>
      <c r="I169" s="139"/>
      <c r="K169" s="130"/>
      <c r="L169" s="131"/>
      <c r="M169" s="131"/>
      <c r="N169" s="140"/>
      <c r="O169" s="140"/>
    </row>
    <row r="170" spans="1:15" ht="18.75" customHeight="1">
      <c r="A170" s="10">
        <v>4251</v>
      </c>
      <c r="B170" s="12" t="s">
        <v>11</v>
      </c>
      <c r="C170" s="86">
        <f t="shared" si="6"/>
        <v>1405.99</v>
      </c>
      <c r="D170" s="31">
        <v>846.75</v>
      </c>
      <c r="E170" s="31">
        <v>0</v>
      </c>
      <c r="F170" s="31">
        <v>559.24</v>
      </c>
      <c r="G170" s="29"/>
      <c r="H170" s="138"/>
      <c r="I170" s="139"/>
      <c r="K170" s="130"/>
      <c r="L170" s="131"/>
      <c r="M170" s="131"/>
      <c r="N170" s="140"/>
      <c r="O170" s="140"/>
    </row>
    <row r="171" spans="1:15" ht="18.75" customHeight="1">
      <c r="A171" s="10">
        <v>4253</v>
      </c>
      <c r="B171" s="12" t="s">
        <v>23</v>
      </c>
      <c r="C171" s="86">
        <f t="shared" si="6"/>
        <v>6500</v>
      </c>
      <c r="D171" s="31">
        <v>0</v>
      </c>
      <c r="E171" s="31">
        <v>0</v>
      </c>
      <c r="F171" s="31">
        <v>6500</v>
      </c>
      <c r="G171" s="43"/>
      <c r="H171" s="138"/>
      <c r="I171" s="56"/>
      <c r="K171" s="130"/>
      <c r="L171" s="131"/>
      <c r="M171" s="131"/>
      <c r="N171" s="140"/>
      <c r="O171" s="140"/>
    </row>
    <row r="172" spans="1:15" ht="18.75" customHeight="1">
      <c r="A172" s="10">
        <v>4254</v>
      </c>
      <c r="B172" s="12" t="s">
        <v>30</v>
      </c>
      <c r="C172" s="86">
        <f t="shared" si="6"/>
        <v>9687.88</v>
      </c>
      <c r="D172" s="31">
        <v>0</v>
      </c>
      <c r="E172" s="31">
        <v>0</v>
      </c>
      <c r="F172" s="31">
        <v>9687.88</v>
      </c>
      <c r="G172" s="43"/>
      <c r="H172" s="138"/>
      <c r="I172" s="56"/>
      <c r="K172" s="130"/>
      <c r="L172" s="131"/>
      <c r="M172" s="131"/>
      <c r="N172" s="140"/>
      <c r="O172" s="140"/>
    </row>
    <row r="173" spans="1:15" ht="18.75" customHeight="1">
      <c r="A173" s="10">
        <v>4257</v>
      </c>
      <c r="B173" s="12" t="s">
        <v>13</v>
      </c>
      <c r="C173" s="86">
        <f t="shared" si="6"/>
        <v>44056</v>
      </c>
      <c r="D173" s="31">
        <v>18955.5</v>
      </c>
      <c r="E173" s="31">
        <v>18000</v>
      </c>
      <c r="F173" s="31">
        <v>7100.5</v>
      </c>
      <c r="G173" s="43"/>
      <c r="H173" s="138"/>
      <c r="I173" s="56"/>
      <c r="K173" s="130"/>
      <c r="L173" s="131"/>
      <c r="M173" s="131"/>
      <c r="N173" s="140"/>
      <c r="O173" s="140"/>
    </row>
    <row r="174" spans="1:15" ht="18.75" customHeight="1">
      <c r="A174" s="10">
        <v>4257</v>
      </c>
      <c r="B174" s="12" t="s">
        <v>103</v>
      </c>
      <c r="C174" s="86">
        <f t="shared" si="6"/>
        <v>18532</v>
      </c>
      <c r="D174" s="31">
        <v>5876</v>
      </c>
      <c r="E174" s="31">
        <v>2000</v>
      </c>
      <c r="F174" s="31">
        <v>10656</v>
      </c>
      <c r="G174" s="43"/>
      <c r="H174" s="138"/>
      <c r="I174" s="56"/>
      <c r="K174" s="130"/>
      <c r="L174" s="131"/>
      <c r="M174" s="131"/>
      <c r="N174" s="140"/>
      <c r="O174" s="140"/>
    </row>
    <row r="175" spans="1:15" ht="18.75" customHeight="1">
      <c r="A175" s="10">
        <v>4259</v>
      </c>
      <c r="B175" s="12" t="s">
        <v>14</v>
      </c>
      <c r="C175" s="86">
        <f t="shared" si="6"/>
        <v>1875</v>
      </c>
      <c r="D175" s="31">
        <v>1875</v>
      </c>
      <c r="E175" s="31">
        <v>0</v>
      </c>
      <c r="F175" s="31">
        <v>0</v>
      </c>
      <c r="G175" s="43"/>
      <c r="H175" s="138"/>
      <c r="I175" s="56"/>
      <c r="K175" s="130"/>
      <c r="L175" s="131"/>
      <c r="M175" s="131"/>
      <c r="N175" s="140"/>
      <c r="O175" s="140"/>
    </row>
    <row r="176" spans="1:15" ht="18.75" customHeight="1">
      <c r="A176" s="10">
        <v>4295</v>
      </c>
      <c r="B176" s="18" t="s">
        <v>22</v>
      </c>
      <c r="C176" s="86">
        <f t="shared" si="6"/>
        <v>0</v>
      </c>
      <c r="D176" s="86">
        <v>0</v>
      </c>
      <c r="E176" s="32">
        <v>0</v>
      </c>
      <c r="F176" s="32">
        <v>0</v>
      </c>
      <c r="G176" s="43"/>
      <c r="H176" s="138"/>
      <c r="I176" s="56"/>
      <c r="K176" s="130"/>
      <c r="L176" s="131"/>
      <c r="M176" s="131"/>
      <c r="N176" s="140"/>
      <c r="O176" s="140"/>
    </row>
    <row r="177" spans="1:10" ht="18.75" customHeight="1" thickBot="1">
      <c r="A177" s="36"/>
      <c r="B177" s="37"/>
      <c r="C177" s="34"/>
      <c r="D177" s="34"/>
      <c r="E177" s="34"/>
      <c r="F177" s="34"/>
      <c r="G177" s="3"/>
      <c r="J177" s="141"/>
    </row>
    <row r="178" spans="1:11" ht="18.75" customHeight="1">
      <c r="A178" s="28"/>
      <c r="B178" s="14" t="s">
        <v>43</v>
      </c>
      <c r="C178" s="43">
        <f>D178+F178+E178</f>
        <v>84892.74</v>
      </c>
      <c r="D178" s="55">
        <v>28322.74</v>
      </c>
      <c r="E178" s="43">
        <v>20000</v>
      </c>
      <c r="F178" s="43">
        <v>36570</v>
      </c>
      <c r="G178" s="43"/>
      <c r="H178" s="56"/>
      <c r="I178" s="56"/>
      <c r="J178" s="56"/>
      <c r="K178" s="56"/>
    </row>
    <row r="179" spans="1:10" ht="18.75" customHeight="1">
      <c r="A179" s="89"/>
      <c r="B179" s="14" t="s">
        <v>42</v>
      </c>
      <c r="C179" s="55">
        <f>C168+C171+C173+C175+C166+C167+C169+C170+C172+C176+C174</f>
        <v>83057.10999999999</v>
      </c>
      <c r="D179" s="55">
        <f>D168+D171+D173+D175+D166+D167+D169+D170+D172+D176+D174</f>
        <v>28322.74</v>
      </c>
      <c r="E179" s="55">
        <f>E168+E171+E173+E175+E166+E167+E169+E170+E172+E176+E174</f>
        <v>20000</v>
      </c>
      <c r="F179" s="55">
        <f>F168+F171+F173+F175+F166+F167+F169+F170+F172+F176+F174</f>
        <v>34734.369999999995</v>
      </c>
      <c r="G179" s="55"/>
      <c r="H179" s="132"/>
      <c r="I179" s="132"/>
      <c r="J179" s="132"/>
    </row>
    <row r="180" spans="1:10" ht="18.75" customHeight="1">
      <c r="A180" s="28"/>
      <c r="B180" s="14" t="s">
        <v>41</v>
      </c>
      <c r="C180" s="43">
        <f>C178-C179</f>
        <v>1835.6300000000192</v>
      </c>
      <c r="D180" s="43">
        <f>D178-D179</f>
        <v>0</v>
      </c>
      <c r="E180" s="43">
        <f>E178-E179</f>
        <v>0</v>
      </c>
      <c r="F180" s="43">
        <f>F178-F179</f>
        <v>1835.6300000000047</v>
      </c>
      <c r="G180" s="43"/>
      <c r="H180" s="56"/>
      <c r="I180" s="56"/>
      <c r="J180" s="56"/>
    </row>
    <row r="181" spans="1:10" ht="18.75" customHeight="1">
      <c r="A181" s="28"/>
      <c r="B181" s="14"/>
      <c r="C181" s="43"/>
      <c r="D181" s="43"/>
      <c r="E181" s="43"/>
      <c r="F181" s="43"/>
      <c r="G181" s="43"/>
      <c r="H181" s="56"/>
      <c r="I181" s="56"/>
      <c r="J181" s="56"/>
    </row>
    <row r="182" spans="1:10" ht="18.75" customHeight="1">
      <c r="A182" s="109" t="s">
        <v>84</v>
      </c>
      <c r="B182" s="106"/>
      <c r="C182" s="144"/>
      <c r="D182" s="144"/>
      <c r="E182" s="144"/>
      <c r="F182" s="144"/>
      <c r="G182" s="144"/>
      <c r="H182" s="56"/>
      <c r="I182" s="56"/>
      <c r="J182" s="56"/>
    </row>
    <row r="183" spans="1:10" ht="45" customHeight="1">
      <c r="A183" s="8" t="s">
        <v>2</v>
      </c>
      <c r="B183" s="17" t="s">
        <v>3</v>
      </c>
      <c r="C183" s="9" t="s">
        <v>89</v>
      </c>
      <c r="D183" s="9" t="s">
        <v>39</v>
      </c>
      <c r="E183" s="9" t="s">
        <v>68</v>
      </c>
      <c r="F183" s="9" t="s">
        <v>48</v>
      </c>
      <c r="G183" s="43"/>
      <c r="H183" s="56"/>
      <c r="I183" s="56"/>
      <c r="J183" s="56"/>
    </row>
    <row r="184" spans="1:10" ht="18.75" customHeight="1">
      <c r="A184" s="10">
        <v>4295</v>
      </c>
      <c r="B184" s="18" t="s">
        <v>22</v>
      </c>
      <c r="C184" s="86">
        <f>D184+E184+F184</f>
        <v>6665.84</v>
      </c>
      <c r="D184" s="86">
        <v>6665.84</v>
      </c>
      <c r="E184" s="32">
        <v>0</v>
      </c>
      <c r="F184" s="32">
        <v>0</v>
      </c>
      <c r="G184" s="43"/>
      <c r="H184" s="56"/>
      <c r="I184" s="56"/>
      <c r="J184" s="56"/>
    </row>
    <row r="185" spans="1:10" ht="18.75" customHeight="1" thickBot="1">
      <c r="A185" s="36"/>
      <c r="B185" s="36"/>
      <c r="C185" s="36"/>
      <c r="D185" s="36"/>
      <c r="E185" s="36"/>
      <c r="F185" s="36"/>
      <c r="G185" s="43"/>
      <c r="H185" s="56"/>
      <c r="I185" s="56"/>
      <c r="J185" s="56"/>
    </row>
    <row r="186" spans="1:10" ht="18.75" customHeight="1">
      <c r="A186" s="28"/>
      <c r="B186" s="14" t="s">
        <v>43</v>
      </c>
      <c r="C186" s="43">
        <f>D186</f>
        <v>6665.84</v>
      </c>
      <c r="D186" s="55">
        <v>6665.84</v>
      </c>
      <c r="E186" s="43">
        <v>0</v>
      </c>
      <c r="F186" s="43">
        <v>0</v>
      </c>
      <c r="G186" s="43"/>
      <c r="H186" s="56"/>
      <c r="I186" s="56"/>
      <c r="J186" s="56"/>
    </row>
    <row r="187" spans="1:10" ht="18.75" customHeight="1">
      <c r="A187" s="89"/>
      <c r="B187" s="14" t="s">
        <v>42</v>
      </c>
      <c r="C187" s="43">
        <f>D187</f>
        <v>6665.84</v>
      </c>
      <c r="D187" s="55">
        <f>D184</f>
        <v>6665.84</v>
      </c>
      <c r="E187" s="55">
        <f>E184</f>
        <v>0</v>
      </c>
      <c r="F187" s="55">
        <f>F184</f>
        <v>0</v>
      </c>
      <c r="G187" s="43"/>
      <c r="H187" s="56"/>
      <c r="I187" s="56"/>
      <c r="J187" s="56"/>
    </row>
    <row r="188" spans="1:10" ht="18.75" customHeight="1">
      <c r="A188" s="28"/>
      <c r="B188" s="14" t="s">
        <v>41</v>
      </c>
      <c r="C188" s="43">
        <f>D188</f>
        <v>0</v>
      </c>
      <c r="D188" s="43">
        <f>D186-D187</f>
        <v>0</v>
      </c>
      <c r="E188" s="43">
        <f>E186-E187</f>
        <v>0</v>
      </c>
      <c r="F188" s="43">
        <f>F186-F187</f>
        <v>0</v>
      </c>
      <c r="G188" s="43"/>
      <c r="H188" s="56"/>
      <c r="I188" s="56"/>
      <c r="J188" s="56"/>
    </row>
    <row r="189" spans="1:10" ht="18.75" customHeight="1">
      <c r="A189" s="28"/>
      <c r="B189" s="14"/>
      <c r="C189" s="43"/>
      <c r="D189" s="43"/>
      <c r="E189" s="43"/>
      <c r="F189" s="43"/>
      <c r="G189" s="43"/>
      <c r="H189" s="56"/>
      <c r="I189" s="56"/>
      <c r="J189" s="56"/>
    </row>
    <row r="190" spans="3:7" ht="18.75" customHeight="1" thickBot="1">
      <c r="C190" s="3"/>
      <c r="D190" s="3"/>
      <c r="E190" s="3"/>
      <c r="F190" s="3"/>
      <c r="G190" s="3"/>
    </row>
    <row r="191" spans="1:16" s="25" customFormat="1" ht="45.75" customHeight="1">
      <c r="A191" s="68" t="s">
        <v>49</v>
      </c>
      <c r="B191" s="69"/>
      <c r="C191" s="119" t="s">
        <v>90</v>
      </c>
      <c r="D191" s="119" t="s">
        <v>91</v>
      </c>
      <c r="E191" s="119" t="s">
        <v>92</v>
      </c>
      <c r="F191" s="120" t="s">
        <v>93</v>
      </c>
      <c r="G191" s="51"/>
      <c r="H191" s="133"/>
      <c r="I191" s="133"/>
      <c r="J191" s="133"/>
      <c r="K191" s="133"/>
      <c r="L191" s="128"/>
      <c r="M191" s="128"/>
      <c r="N191" s="128"/>
      <c r="O191" s="128"/>
      <c r="P191" s="128"/>
    </row>
    <row r="192" spans="1:16" s="25" customFormat="1" ht="19.5" customHeight="1">
      <c r="A192" s="70"/>
      <c r="B192" s="71"/>
      <c r="C192" s="71"/>
      <c r="D192" s="118"/>
      <c r="E192" s="71"/>
      <c r="F192" s="121"/>
      <c r="G192" s="51"/>
      <c r="H192" s="133"/>
      <c r="I192" s="133"/>
      <c r="J192" s="133"/>
      <c r="K192" s="133"/>
      <c r="L192" s="128"/>
      <c r="M192" s="128"/>
      <c r="N192" s="128"/>
      <c r="O192" s="128"/>
      <c r="P192" s="128"/>
    </row>
    <row r="193" spans="1:16" s="25" customFormat="1" ht="19.5" customHeight="1">
      <c r="A193" s="122" t="s">
        <v>71</v>
      </c>
      <c r="B193" s="71"/>
      <c r="C193" s="72">
        <f aca="true" t="shared" si="7" ref="C193:C198">D193+E193+F193</f>
        <v>703435.76</v>
      </c>
      <c r="D193" s="73">
        <f>D35</f>
        <v>669150.06</v>
      </c>
      <c r="E193" s="73">
        <f>E35</f>
        <v>0</v>
      </c>
      <c r="F193" s="123">
        <f>F35</f>
        <v>34285.7</v>
      </c>
      <c r="G193" s="51"/>
      <c r="H193" s="133"/>
      <c r="I193" s="133"/>
      <c r="J193" s="133"/>
      <c r="K193" s="133"/>
      <c r="L193" s="128"/>
      <c r="M193" s="128"/>
      <c r="N193" s="128"/>
      <c r="O193" s="128"/>
      <c r="P193" s="128"/>
    </row>
    <row r="194" spans="1:16" s="25" customFormat="1" ht="19.5" customHeight="1">
      <c r="A194" s="70" t="s">
        <v>72</v>
      </c>
      <c r="B194" s="71"/>
      <c r="C194" s="72">
        <f t="shared" si="7"/>
        <v>227578.01</v>
      </c>
      <c r="D194" s="73">
        <f>D56</f>
        <v>110874.97</v>
      </c>
      <c r="E194" s="73">
        <f>E56</f>
        <v>50398.74</v>
      </c>
      <c r="F194" s="123">
        <f>F56</f>
        <v>66304.3</v>
      </c>
      <c r="G194" s="51"/>
      <c r="H194" s="133"/>
      <c r="I194" s="133"/>
      <c r="J194" s="133"/>
      <c r="K194" s="133"/>
      <c r="L194" s="128"/>
      <c r="M194" s="128"/>
      <c r="N194" s="128"/>
      <c r="O194" s="128"/>
      <c r="P194" s="128"/>
    </row>
    <row r="195" spans="1:16" s="25" customFormat="1" ht="19.5" customHeight="1">
      <c r="A195" s="70" t="s">
        <v>73</v>
      </c>
      <c r="B195" s="71"/>
      <c r="C195" s="72">
        <f t="shared" si="7"/>
        <v>48517.21</v>
      </c>
      <c r="D195" s="73">
        <f>D74</f>
        <v>28517.21</v>
      </c>
      <c r="E195" s="73">
        <f>E74</f>
        <v>20000</v>
      </c>
      <c r="F195" s="123">
        <f>F74</f>
        <v>0</v>
      </c>
      <c r="G195" s="51"/>
      <c r="H195" s="133"/>
      <c r="I195" s="133"/>
      <c r="J195" s="133"/>
      <c r="K195" s="133"/>
      <c r="L195" s="128"/>
      <c r="M195" s="128"/>
      <c r="N195" s="128"/>
      <c r="O195" s="128"/>
      <c r="P195" s="128"/>
    </row>
    <row r="196" spans="1:6" ht="15.75">
      <c r="A196" s="70" t="s">
        <v>74</v>
      </c>
      <c r="B196" s="93"/>
      <c r="C196" s="72">
        <f t="shared" si="7"/>
        <v>167783.49</v>
      </c>
      <c r="D196" s="73">
        <f>D94</f>
        <v>52706.95</v>
      </c>
      <c r="E196" s="73">
        <f>E94</f>
        <v>115076.54</v>
      </c>
      <c r="F196" s="123">
        <f>F94</f>
        <v>0</v>
      </c>
    </row>
    <row r="197" spans="1:6" ht="15.75">
      <c r="A197" s="70" t="s">
        <v>75</v>
      </c>
      <c r="B197" s="93"/>
      <c r="C197" s="72">
        <f t="shared" si="7"/>
        <v>111682.47</v>
      </c>
      <c r="D197" s="73">
        <f>D115</f>
        <v>111682.47</v>
      </c>
      <c r="E197" s="73">
        <f>E115</f>
        <v>0</v>
      </c>
      <c r="F197" s="123">
        <f>F115</f>
        <v>0</v>
      </c>
    </row>
    <row r="198" spans="1:6" ht="15.75">
      <c r="A198" s="70" t="s">
        <v>76</v>
      </c>
      <c r="B198" s="93"/>
      <c r="C198" s="72">
        <f t="shared" si="7"/>
        <v>10000</v>
      </c>
      <c r="D198" s="73">
        <f>D126</f>
        <v>0</v>
      </c>
      <c r="E198" s="73">
        <f>E126</f>
        <v>10000</v>
      </c>
      <c r="F198" s="123">
        <f>F126</f>
        <v>0</v>
      </c>
    </row>
    <row r="199" spans="1:6" ht="15.75">
      <c r="A199" s="70" t="s">
        <v>77</v>
      </c>
      <c r="B199" s="93"/>
      <c r="C199" s="72">
        <v>0</v>
      </c>
      <c r="D199" s="73">
        <v>0</v>
      </c>
      <c r="E199" s="73">
        <v>0</v>
      </c>
      <c r="F199" s="123">
        <v>0</v>
      </c>
    </row>
    <row r="200" spans="1:6" ht="15.75" customHeight="1">
      <c r="A200" s="70" t="s">
        <v>78</v>
      </c>
      <c r="B200" s="93"/>
      <c r="C200" s="72">
        <f>D200+E200+F200</f>
        <v>56228.15</v>
      </c>
      <c r="D200" s="73">
        <f>D141</f>
        <v>46228.15</v>
      </c>
      <c r="E200" s="73">
        <f>E141</f>
        <v>10000</v>
      </c>
      <c r="F200" s="123">
        <f>F141</f>
        <v>0</v>
      </c>
    </row>
    <row r="201" spans="1:6" ht="15.75" customHeight="1">
      <c r="A201" s="70" t="s">
        <v>79</v>
      </c>
      <c r="B201" s="93"/>
      <c r="C201" s="72">
        <f>D201+E201+F201</f>
        <v>26733.53</v>
      </c>
      <c r="D201" s="73">
        <f>D158</f>
        <v>26733.53</v>
      </c>
      <c r="E201" s="73">
        <f>E158</f>
        <v>0</v>
      </c>
      <c r="F201" s="123">
        <f>F158</f>
        <v>0</v>
      </c>
    </row>
    <row r="202" spans="1:6" ht="19.5" customHeight="1">
      <c r="A202" s="70" t="s">
        <v>80</v>
      </c>
      <c r="B202" s="93"/>
      <c r="C202" s="72">
        <f>D202+E202+F202</f>
        <v>84892.74</v>
      </c>
      <c r="D202" s="73">
        <f>D178</f>
        <v>28322.74</v>
      </c>
      <c r="E202" s="73">
        <f>E178</f>
        <v>20000</v>
      </c>
      <c r="F202" s="123">
        <f>F178</f>
        <v>36570</v>
      </c>
    </row>
    <row r="203" spans="1:6" ht="19.5" customHeight="1">
      <c r="A203" s="74" t="s">
        <v>85</v>
      </c>
      <c r="B203" s="94"/>
      <c r="C203" s="72">
        <f>D203+E203+F203</f>
        <v>6665.84</v>
      </c>
      <c r="D203" s="75">
        <f>D186</f>
        <v>6665.84</v>
      </c>
      <c r="E203" s="75">
        <f>E186</f>
        <v>0</v>
      </c>
      <c r="F203" s="124">
        <f>F186</f>
        <v>0</v>
      </c>
    </row>
    <row r="204" spans="1:6" ht="19.5" customHeight="1" thickBot="1">
      <c r="A204" s="79"/>
      <c r="B204" s="96"/>
      <c r="C204" s="80"/>
      <c r="D204" s="145"/>
      <c r="E204" s="145"/>
      <c r="F204" s="146"/>
    </row>
    <row r="205" spans="1:7" ht="20.25" customHeight="1">
      <c r="A205" s="68" t="s">
        <v>50</v>
      </c>
      <c r="B205" s="95"/>
      <c r="C205" s="76">
        <f>D205+E205+F205</f>
        <v>1443517.2000000002</v>
      </c>
      <c r="D205" s="77">
        <f>D193+D195+D196+D197+D200+D201+D202+D198+D199+D194+D203</f>
        <v>1080881.9200000002</v>
      </c>
      <c r="E205" s="77">
        <f>E193+E195+E196+E197+E200+E201+E202+E198+E199+E194+E203</f>
        <v>225475.27999999997</v>
      </c>
      <c r="F205" s="78">
        <f>F193+F195+F196+F197+F200+F201+F202+F198+F199+F194+F203</f>
        <v>137160</v>
      </c>
      <c r="G205" s="99"/>
    </row>
    <row r="206" spans="1:7" ht="21" customHeight="1">
      <c r="A206" s="70" t="s">
        <v>44</v>
      </c>
      <c r="B206" s="93"/>
      <c r="C206" s="72">
        <f>C179+C159+C142+C116+C95+C75+C57+C127+C36+C187</f>
        <v>1413283.26</v>
      </c>
      <c r="D206" s="72">
        <f>D179+D159+D142+D116+D95+D75+D57+D127+D36+D187</f>
        <v>1080881.9200000002</v>
      </c>
      <c r="E206" s="72">
        <f>E179+E159+E142+E116+E95+E75+E57+E127+E36+E187</f>
        <v>225089.05000000002</v>
      </c>
      <c r="F206" s="72">
        <f>F179+F159+F142+F116+F95+F75+F57+F127+F36+F187</f>
        <v>107312.29</v>
      </c>
      <c r="G206" s="99"/>
    </row>
    <row r="207" spans="1:7" ht="21.75" customHeight="1" thickBot="1">
      <c r="A207" s="79" t="s">
        <v>45</v>
      </c>
      <c r="B207" s="96"/>
      <c r="C207" s="80">
        <f>C205-C206</f>
        <v>30233.940000000177</v>
      </c>
      <c r="D207" s="80">
        <f>D180+D160+D143+D117+D96+D76+D58</f>
        <v>0</v>
      </c>
      <c r="E207" s="80">
        <f>E180+E160+E143+E117+E96+E76+E58</f>
        <v>386.2299999999959</v>
      </c>
      <c r="F207" s="81">
        <f>F180+F160+F143+F117+F96+F76+F58+F37</f>
        <v>29847.710000000006</v>
      </c>
      <c r="G207" s="99"/>
    </row>
    <row r="208" spans="12:13" ht="19.5" customHeight="1">
      <c r="L208" s="97"/>
      <c r="M208" s="97"/>
    </row>
    <row r="209" spans="2:13" ht="19.5" customHeight="1">
      <c r="B209" s="32"/>
      <c r="C209" s="32"/>
      <c r="L209" s="97"/>
      <c r="M209" s="97"/>
    </row>
    <row r="210" spans="3:13" ht="19.5" customHeight="1">
      <c r="C210" s="32"/>
      <c r="D210" s="86"/>
      <c r="E210" s="86"/>
      <c r="F210" s="86"/>
      <c r="L210" s="97"/>
      <c r="M210" s="97"/>
    </row>
    <row r="211" spans="1:16" s="15" customFormat="1" ht="19.5" customHeight="1">
      <c r="A211" s="112" t="s">
        <v>94</v>
      </c>
      <c r="B211" s="112"/>
      <c r="C211" s="112"/>
      <c r="D211" s="112"/>
      <c r="E211" s="112"/>
      <c r="F211" s="112"/>
      <c r="G211" s="112"/>
      <c r="H211" s="38"/>
      <c r="I211" s="22"/>
      <c r="J211" s="22"/>
      <c r="K211" s="22"/>
      <c r="L211" s="131" t="s">
        <v>4</v>
      </c>
      <c r="M211" s="131" t="s">
        <v>5</v>
      </c>
      <c r="N211" s="22"/>
      <c r="O211" s="22"/>
      <c r="P211" s="130"/>
    </row>
    <row r="212" spans="12:13" ht="15.75" hidden="1">
      <c r="L212" s="22">
        <f>SUM(L213:L217)</f>
        <v>62316.66666666667</v>
      </c>
      <c r="M212" s="22">
        <f>SUM(M213:M217)</f>
        <v>62316.66666666667</v>
      </c>
    </row>
    <row r="213" spans="12:13" ht="15.75" hidden="1">
      <c r="L213" s="22">
        <v>53083.333333333336</v>
      </c>
      <c r="M213" s="22">
        <v>53083.333333333336</v>
      </c>
    </row>
    <row r="214" spans="12:13" ht="15.75" hidden="1">
      <c r="L214" s="22">
        <v>125</v>
      </c>
      <c r="M214" s="22">
        <v>125</v>
      </c>
    </row>
    <row r="215" spans="2:13" ht="15.75" hidden="1">
      <c r="B215" s="11"/>
      <c r="L215" s="22">
        <v>4750</v>
      </c>
      <c r="M215" s="22">
        <v>4750</v>
      </c>
    </row>
    <row r="216" spans="2:13" ht="15.75" hidden="1">
      <c r="B216" s="11"/>
      <c r="L216" s="22">
        <v>3833.3333333333335</v>
      </c>
      <c r="M216" s="22">
        <v>3833.3333333333335</v>
      </c>
    </row>
    <row r="217" spans="12:13" ht="15.75" hidden="1">
      <c r="L217" s="22">
        <v>525</v>
      </c>
      <c r="M217" s="22">
        <v>525</v>
      </c>
    </row>
    <row r="218" ht="15.75">
      <c r="A218" s="143" t="s">
        <v>81</v>
      </c>
    </row>
    <row r="219" ht="15.75">
      <c r="A219" s="143" t="s">
        <v>82</v>
      </c>
    </row>
    <row r="221" spans="1:6" ht="47.25">
      <c r="A221" s="8" t="s">
        <v>2</v>
      </c>
      <c r="B221" s="17" t="s">
        <v>3</v>
      </c>
      <c r="C221" s="9" t="s">
        <v>89</v>
      </c>
      <c r="D221" s="9" t="s">
        <v>39</v>
      </c>
      <c r="E221" s="9" t="s">
        <v>53</v>
      </c>
      <c r="F221" s="9" t="s">
        <v>48</v>
      </c>
    </row>
    <row r="222" spans="2:6" ht="15.75">
      <c r="B222" s="26"/>
      <c r="C222" s="31"/>
      <c r="D222" s="31"/>
      <c r="E222" s="30"/>
      <c r="F222" s="31"/>
    </row>
    <row r="223" spans="1:6" ht="15.75">
      <c r="A223" s="10">
        <v>4261</v>
      </c>
      <c r="B223" s="11" t="s">
        <v>10</v>
      </c>
      <c r="C223" s="86">
        <f aca="true" t="shared" si="8" ref="C223:C229">D223+E223+F223</f>
        <v>2407.96</v>
      </c>
      <c r="D223" s="31">
        <v>2407.96</v>
      </c>
      <c r="E223" s="31"/>
      <c r="F223" s="31"/>
    </row>
    <row r="224" spans="1:6" ht="15.75">
      <c r="A224" s="10">
        <v>4262</v>
      </c>
      <c r="B224" s="18" t="s">
        <v>40</v>
      </c>
      <c r="C224" s="86">
        <f t="shared" si="8"/>
        <v>1523.58</v>
      </c>
      <c r="D224" s="31">
        <v>1523.58</v>
      </c>
      <c r="E224" s="31"/>
      <c r="F224" s="31"/>
    </row>
    <row r="225" spans="1:13" ht="15.75">
      <c r="A225" s="10">
        <v>4251</v>
      </c>
      <c r="B225" s="12" t="s">
        <v>11</v>
      </c>
      <c r="C225" s="86">
        <f t="shared" si="8"/>
        <v>413.33</v>
      </c>
      <c r="D225" s="31">
        <v>413.33</v>
      </c>
      <c r="E225" s="31"/>
      <c r="F225" s="31"/>
      <c r="L225" s="22">
        <v>1000</v>
      </c>
      <c r="M225" s="22">
        <v>1000</v>
      </c>
    </row>
    <row r="226" spans="1:6" ht="15.75">
      <c r="A226" s="10">
        <v>4253</v>
      </c>
      <c r="B226" s="12" t="s">
        <v>23</v>
      </c>
      <c r="C226" s="86">
        <f t="shared" si="8"/>
        <v>500</v>
      </c>
      <c r="D226" s="31">
        <v>500</v>
      </c>
      <c r="E226" s="31"/>
      <c r="F226" s="31"/>
    </row>
    <row r="227" spans="1:6" ht="14.25" customHeight="1">
      <c r="A227" s="10">
        <v>4257</v>
      </c>
      <c r="B227" s="12" t="s">
        <v>13</v>
      </c>
      <c r="C227" s="86">
        <f t="shared" si="8"/>
        <v>0</v>
      </c>
      <c r="D227" s="31">
        <v>0</v>
      </c>
      <c r="E227" s="31"/>
      <c r="F227" s="31"/>
    </row>
    <row r="228" spans="1:6" ht="14.25" customHeight="1">
      <c r="A228" s="10">
        <v>4292</v>
      </c>
      <c r="B228" s="12" t="s">
        <v>15</v>
      </c>
      <c r="C228" s="86">
        <f t="shared" si="8"/>
        <v>1450</v>
      </c>
      <c r="D228" s="31">
        <v>1450</v>
      </c>
      <c r="E228" s="31"/>
      <c r="F228" s="31"/>
    </row>
    <row r="229" spans="1:6" ht="14.25" customHeight="1">
      <c r="A229" s="10">
        <v>4259</v>
      </c>
      <c r="B229" s="12" t="s">
        <v>14</v>
      </c>
      <c r="C229" s="86">
        <f t="shared" si="8"/>
        <v>5686</v>
      </c>
      <c r="D229" s="31">
        <v>5686</v>
      </c>
      <c r="E229" s="31"/>
      <c r="F229" s="31"/>
    </row>
    <row r="230" spans="1:13" ht="14.25" customHeight="1" thickBot="1">
      <c r="A230" s="36"/>
      <c r="B230" s="37"/>
      <c r="C230" s="34"/>
      <c r="D230" s="34"/>
      <c r="E230" s="34"/>
      <c r="F230" s="34"/>
      <c r="L230" s="22">
        <v>0</v>
      </c>
      <c r="M230" s="22">
        <v>0</v>
      </c>
    </row>
    <row r="231" spans="1:6" ht="14.25" customHeight="1">
      <c r="A231" s="28"/>
      <c r="B231" s="14" t="s">
        <v>43</v>
      </c>
      <c r="C231" s="43">
        <f>D231+F231++E231</f>
        <v>11980.87</v>
      </c>
      <c r="D231" s="55">
        <v>11980.87</v>
      </c>
      <c r="E231" s="43">
        <v>0</v>
      </c>
      <c r="F231" s="43">
        <v>0</v>
      </c>
    </row>
    <row r="232" spans="1:6" ht="14.25" customHeight="1">
      <c r="A232" s="89"/>
      <c r="B232" s="14" t="s">
        <v>42</v>
      </c>
      <c r="C232" s="55">
        <f>C223+C226+C227+C229+C224+C225+C228</f>
        <v>11980.869999999999</v>
      </c>
      <c r="D232" s="55">
        <f>D223+D226+D227+D229+D224+D225+D228</f>
        <v>11980.869999999999</v>
      </c>
      <c r="E232" s="55">
        <f>E223+E226+E227+E229+E224+E225+E228</f>
        <v>0</v>
      </c>
      <c r="F232" s="55">
        <f>F223+F226+F227+F229+F224+F225+F228</f>
        <v>0</v>
      </c>
    </row>
    <row r="233" spans="1:13" ht="14.25" customHeight="1">
      <c r="A233" s="28"/>
      <c r="B233" s="14" t="s">
        <v>41</v>
      </c>
      <c r="C233" s="43">
        <f>C231-C232</f>
        <v>0</v>
      </c>
      <c r="D233" s="43">
        <f>D231-D232</f>
        <v>0</v>
      </c>
      <c r="E233" s="43">
        <f>E231-E232</f>
        <v>0</v>
      </c>
      <c r="F233" s="43">
        <f>F231-F232</f>
        <v>0</v>
      </c>
      <c r="L233" s="22">
        <f>L234</f>
        <v>0</v>
      </c>
      <c r="M233" s="22">
        <f>M234</f>
        <v>0</v>
      </c>
    </row>
    <row r="234" spans="12:13" ht="14.25" customHeight="1">
      <c r="L234" s="22">
        <v>0</v>
      </c>
      <c r="M234" s="22">
        <v>0</v>
      </c>
    </row>
    <row r="235" ht="14.25" customHeight="1"/>
    <row r="236" ht="14.25" customHeight="1"/>
    <row r="237" spans="1:16" s="3" customFormat="1" ht="14.25" customHeight="1">
      <c r="A237" s="28"/>
      <c r="B237" s="14"/>
      <c r="H237" s="22"/>
      <c r="I237" s="22"/>
      <c r="J237" s="22"/>
      <c r="K237" s="22"/>
      <c r="L237" s="22">
        <f>L210+L215+L234</f>
        <v>4750</v>
      </c>
      <c r="M237" s="22">
        <f>M210+M215+M234</f>
        <v>4750</v>
      </c>
      <c r="N237" s="22"/>
      <c r="O237" s="22"/>
      <c r="P237" s="22"/>
    </row>
    <row r="238" spans="1:16" s="3" customFormat="1" ht="15.75">
      <c r="A238" s="2"/>
      <c r="B238" s="113"/>
      <c r="D238" s="16"/>
      <c r="H238" s="22"/>
      <c r="I238" s="22"/>
      <c r="J238" s="22"/>
      <c r="K238" s="22"/>
      <c r="L238" s="22"/>
      <c r="M238" s="22"/>
      <c r="N238" s="22"/>
      <c r="O238" s="22"/>
      <c r="P238" s="22"/>
    </row>
    <row r="239" spans="1:16" s="3" customFormat="1" ht="15.75">
      <c r="A239" s="28"/>
      <c r="B239" s="28"/>
      <c r="C239" s="28"/>
      <c r="D239" s="28"/>
      <c r="E239" s="28"/>
      <c r="F239" s="28"/>
      <c r="G239" s="28"/>
      <c r="H239" s="97"/>
      <c r="I239" s="97"/>
      <c r="J239" s="97"/>
      <c r="K239" s="97"/>
      <c r="L239" s="97"/>
      <c r="M239" s="97"/>
      <c r="N239" s="97"/>
      <c r="O239" s="97"/>
      <c r="P239" s="22"/>
    </row>
    <row r="240" spans="1:16" s="16" customFormat="1" ht="41.25" customHeight="1">
      <c r="A240" s="114"/>
      <c r="B240" s="26"/>
      <c r="C240" s="27"/>
      <c r="D240" s="39"/>
      <c r="E240" s="39"/>
      <c r="F240" s="39"/>
      <c r="G240" s="39"/>
      <c r="H240" s="41"/>
      <c r="I240" s="41"/>
      <c r="J240" s="41"/>
      <c r="K240" s="130"/>
      <c r="L240" s="131" t="s">
        <v>4</v>
      </c>
      <c r="M240" s="131" t="s">
        <v>5</v>
      </c>
      <c r="N240" s="131"/>
      <c r="O240" s="131"/>
      <c r="P240" s="130"/>
    </row>
    <row r="241" spans="1:16" s="3" customFormat="1" ht="15.75" hidden="1">
      <c r="A241" s="28"/>
      <c r="B241" s="28"/>
      <c r="D241" s="16"/>
      <c r="H241" s="22"/>
      <c r="I241" s="22"/>
      <c r="J241" s="22"/>
      <c r="K241" s="22"/>
      <c r="L241" s="22">
        <f>SUM(L242:L246)</f>
        <v>249266.6666666667</v>
      </c>
      <c r="M241" s="22">
        <f>SUM(M242:M246)</f>
        <v>249266.6666666667</v>
      </c>
      <c r="N241" s="22"/>
      <c r="O241" s="22"/>
      <c r="P241" s="22"/>
    </row>
    <row r="242" spans="1:16" s="3" customFormat="1" ht="15.75" hidden="1">
      <c r="A242" s="28"/>
      <c r="B242" s="14"/>
      <c r="D242" s="16"/>
      <c r="H242" s="22"/>
      <c r="I242" s="22"/>
      <c r="J242" s="22"/>
      <c r="K242" s="22"/>
      <c r="L242" s="22">
        <v>212333.33333333334</v>
      </c>
      <c r="M242" s="22">
        <v>212333.33333333334</v>
      </c>
      <c r="N242" s="22"/>
      <c r="O242" s="22"/>
      <c r="P242" s="22"/>
    </row>
    <row r="243" spans="1:16" s="3" customFormat="1" ht="15.75" hidden="1">
      <c r="A243" s="125"/>
      <c r="B243" s="126"/>
      <c r="D243" s="16"/>
      <c r="H243" s="22"/>
      <c r="I243" s="22"/>
      <c r="J243" s="22"/>
      <c r="K243" s="22"/>
      <c r="L243" s="22">
        <v>500</v>
      </c>
      <c r="M243" s="22">
        <v>500</v>
      </c>
      <c r="N243" s="22"/>
      <c r="O243" s="22"/>
      <c r="P243" s="22"/>
    </row>
    <row r="244" spans="1:16" s="3" customFormat="1" ht="15.75" hidden="1">
      <c r="A244" s="28"/>
      <c r="B244" s="14"/>
      <c r="D244" s="16"/>
      <c r="H244" s="22"/>
      <c r="I244" s="22"/>
      <c r="J244" s="22"/>
      <c r="K244" s="22"/>
      <c r="L244" s="22">
        <v>19000</v>
      </c>
      <c r="M244" s="22">
        <v>19000</v>
      </c>
      <c r="N244" s="22"/>
      <c r="O244" s="22"/>
      <c r="P244" s="22"/>
    </row>
    <row r="245" spans="1:16" s="3" customFormat="1" ht="15.75" hidden="1">
      <c r="A245" s="28"/>
      <c r="B245" s="13"/>
      <c r="D245" s="16"/>
      <c r="H245" s="22"/>
      <c r="I245" s="22"/>
      <c r="J245" s="22"/>
      <c r="K245" s="22"/>
      <c r="L245" s="22">
        <v>15333.333333333334</v>
      </c>
      <c r="M245" s="22">
        <v>15333.333333333334</v>
      </c>
      <c r="N245" s="22"/>
      <c r="O245" s="22"/>
      <c r="P245" s="22"/>
    </row>
    <row r="246" spans="1:16" s="3" customFormat="1" ht="15.75" hidden="1">
      <c r="A246" s="28"/>
      <c r="B246" s="13"/>
      <c r="D246" s="16"/>
      <c r="H246" s="22"/>
      <c r="I246" s="22"/>
      <c r="J246" s="22"/>
      <c r="K246" s="22"/>
      <c r="L246" s="22">
        <v>2100</v>
      </c>
      <c r="M246" s="22">
        <v>2100</v>
      </c>
      <c r="N246" s="22"/>
      <c r="O246" s="22"/>
      <c r="P246" s="22"/>
    </row>
    <row r="247" spans="1:16" s="3" customFormat="1" ht="15.75">
      <c r="A247" s="28"/>
      <c r="B247" s="13"/>
      <c r="D247" s="16"/>
      <c r="E247" s="16"/>
      <c r="F247" s="16"/>
      <c r="G247" s="16"/>
      <c r="H247" s="130"/>
      <c r="I247" s="130"/>
      <c r="J247" s="130"/>
      <c r="K247" s="130"/>
      <c r="L247" s="22">
        <f>SUM(L248:L265)</f>
        <v>187220</v>
      </c>
      <c r="M247" s="22">
        <f>SUM(M248:M265)</f>
        <v>205942</v>
      </c>
      <c r="N247" s="130"/>
      <c r="O247" s="130"/>
      <c r="P247" s="22"/>
    </row>
    <row r="248" spans="1:16" s="3" customFormat="1" ht="15.75">
      <c r="A248" s="28"/>
      <c r="B248" s="14"/>
      <c r="D248" s="16"/>
      <c r="H248" s="22"/>
      <c r="I248" s="22"/>
      <c r="J248" s="22"/>
      <c r="K248" s="22"/>
      <c r="L248" s="22">
        <v>15620</v>
      </c>
      <c r="M248" s="22">
        <v>17182</v>
      </c>
      <c r="N248" s="22"/>
      <c r="O248" s="22"/>
      <c r="P248" s="22"/>
    </row>
    <row r="249" spans="1:16" s="3" customFormat="1" ht="15.75">
      <c r="A249" s="28"/>
      <c r="B249" s="14"/>
      <c r="D249" s="16"/>
      <c r="H249" s="22"/>
      <c r="I249" s="22"/>
      <c r="J249" s="22"/>
      <c r="K249" s="22"/>
      <c r="L249" s="22"/>
      <c r="M249" s="22"/>
      <c r="N249" s="22"/>
      <c r="O249" s="22"/>
      <c r="P249" s="22"/>
    </row>
    <row r="250" spans="1:16" s="3" customFormat="1" ht="15.75">
      <c r="A250" s="28"/>
      <c r="B250" s="14"/>
      <c r="D250" s="16"/>
      <c r="H250" s="22"/>
      <c r="I250" s="22"/>
      <c r="J250" s="22"/>
      <c r="K250" s="22"/>
      <c r="L250" s="22"/>
      <c r="M250" s="22"/>
      <c r="N250" s="22"/>
      <c r="O250" s="22"/>
      <c r="P250" s="22"/>
    </row>
    <row r="251" spans="1:16" s="3" customFormat="1" ht="15.75">
      <c r="A251" s="28"/>
      <c r="B251" s="14"/>
      <c r="D251" s="16"/>
      <c r="H251" s="22"/>
      <c r="I251" s="22"/>
      <c r="J251" s="22"/>
      <c r="K251" s="22"/>
      <c r="L251" s="22"/>
      <c r="M251" s="22"/>
      <c r="N251" s="22"/>
      <c r="O251" s="22"/>
      <c r="P251" s="22"/>
    </row>
    <row r="252" spans="1:16" s="3" customFormat="1" ht="15.75">
      <c r="A252" s="28"/>
      <c r="B252" s="13"/>
      <c r="D252" s="16"/>
      <c r="H252" s="22"/>
      <c r="I252" s="22"/>
      <c r="J252" s="22"/>
      <c r="K252" s="22"/>
      <c r="L252" s="22">
        <v>52800</v>
      </c>
      <c r="M252" s="22">
        <v>58080</v>
      </c>
      <c r="N252" s="22"/>
      <c r="O252" s="22"/>
      <c r="P252" s="22"/>
    </row>
    <row r="253" spans="1:16" s="3" customFormat="1" ht="15.75">
      <c r="A253" s="28"/>
      <c r="B253" s="13"/>
      <c r="D253" s="16"/>
      <c r="H253" s="22"/>
      <c r="I253" s="22"/>
      <c r="J253" s="22"/>
      <c r="K253" s="22"/>
      <c r="L253" s="22"/>
      <c r="M253" s="22"/>
      <c r="N253" s="22"/>
      <c r="O253" s="22"/>
      <c r="P253" s="22"/>
    </row>
    <row r="254" spans="1:16" s="3" customFormat="1" ht="15.75">
      <c r="A254" s="28"/>
      <c r="B254" s="13"/>
      <c r="D254" s="16"/>
      <c r="H254" s="22"/>
      <c r="I254" s="22"/>
      <c r="J254" s="22"/>
      <c r="K254" s="22"/>
      <c r="L254" s="22"/>
      <c r="M254" s="22"/>
      <c r="N254" s="22"/>
      <c r="O254" s="22"/>
      <c r="P254" s="22"/>
    </row>
    <row r="255" spans="1:16" s="3" customFormat="1" ht="15.75">
      <c r="A255" s="28"/>
      <c r="B255" s="14"/>
      <c r="D255" s="16"/>
      <c r="H255" s="22"/>
      <c r="I255" s="22"/>
      <c r="J255" s="22"/>
      <c r="K255" s="22"/>
      <c r="L255" s="22">
        <v>16500</v>
      </c>
      <c r="M255" s="22">
        <v>18150</v>
      </c>
      <c r="N255" s="22"/>
      <c r="O255" s="22"/>
      <c r="P255" s="22"/>
    </row>
    <row r="256" spans="1:16" s="3" customFormat="1" ht="15.75">
      <c r="A256" s="28"/>
      <c r="B256" s="14"/>
      <c r="D256" s="16"/>
      <c r="H256" s="22"/>
      <c r="I256" s="22"/>
      <c r="J256" s="22"/>
      <c r="K256" s="22"/>
      <c r="L256" s="22"/>
      <c r="M256" s="22"/>
      <c r="N256" s="22"/>
      <c r="O256" s="22"/>
      <c r="P256" s="22"/>
    </row>
    <row r="257" spans="1:16" s="3" customFormat="1" ht="15.75">
      <c r="A257" s="28"/>
      <c r="B257" s="14"/>
      <c r="D257" s="16"/>
      <c r="H257" s="22"/>
      <c r="I257" s="22"/>
      <c r="J257" s="22"/>
      <c r="K257" s="22"/>
      <c r="L257" s="22"/>
      <c r="M257" s="22"/>
      <c r="N257" s="22"/>
      <c r="O257" s="22"/>
      <c r="P257" s="22"/>
    </row>
    <row r="258" spans="1:16" s="3" customFormat="1" ht="15.75">
      <c r="A258" s="28"/>
      <c r="B258" s="14"/>
      <c r="D258" s="16"/>
      <c r="H258" s="22"/>
      <c r="I258" s="22"/>
      <c r="J258" s="22"/>
      <c r="K258" s="22"/>
      <c r="L258" s="22">
        <v>68200</v>
      </c>
      <c r="M258" s="22">
        <v>75020</v>
      </c>
      <c r="N258" s="22"/>
      <c r="O258" s="22"/>
      <c r="P258" s="22"/>
    </row>
    <row r="259" spans="1:16" s="3" customFormat="1" ht="15.75">
      <c r="A259" s="28"/>
      <c r="B259" s="14"/>
      <c r="D259" s="16"/>
      <c r="H259" s="22"/>
      <c r="I259" s="22"/>
      <c r="J259" s="22"/>
      <c r="K259" s="22"/>
      <c r="L259" s="22"/>
      <c r="M259" s="22"/>
      <c r="N259" s="22"/>
      <c r="O259" s="22"/>
      <c r="P259" s="22"/>
    </row>
    <row r="260" spans="1:16" s="3" customFormat="1" ht="15.75">
      <c r="A260" s="28"/>
      <c r="B260" s="14"/>
      <c r="D260" s="16"/>
      <c r="H260" s="22"/>
      <c r="I260" s="22"/>
      <c r="J260" s="22"/>
      <c r="K260" s="22"/>
      <c r="L260" s="22"/>
      <c r="M260" s="22"/>
      <c r="N260" s="22"/>
      <c r="O260" s="22"/>
      <c r="P260" s="22"/>
    </row>
    <row r="261" spans="1:16" s="3" customFormat="1" ht="15.75">
      <c r="A261" s="28"/>
      <c r="B261" s="14"/>
      <c r="D261" s="16"/>
      <c r="H261" s="22"/>
      <c r="I261" s="22"/>
      <c r="J261" s="22"/>
      <c r="K261" s="22"/>
      <c r="L261" s="22">
        <v>28600</v>
      </c>
      <c r="M261" s="22">
        <v>31460</v>
      </c>
      <c r="N261" s="22"/>
      <c r="O261" s="22"/>
      <c r="P261" s="22"/>
    </row>
    <row r="262" spans="1:16" s="3" customFormat="1" ht="15.75">
      <c r="A262" s="28"/>
      <c r="B262" s="14"/>
      <c r="D262" s="16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s="3" customFormat="1" ht="15.75">
      <c r="A263" s="28"/>
      <c r="B263" s="14"/>
      <c r="D263" s="16"/>
      <c r="H263" s="22"/>
      <c r="I263" s="22"/>
      <c r="J263" s="22"/>
      <c r="K263" s="22"/>
      <c r="L263" s="22"/>
      <c r="M263" s="22"/>
      <c r="N263" s="22"/>
      <c r="O263" s="22"/>
      <c r="P263" s="22"/>
    </row>
    <row r="264" spans="1:16" s="3" customFormat="1" ht="15.75">
      <c r="A264" s="28"/>
      <c r="B264" s="14"/>
      <c r="D264" s="16"/>
      <c r="H264" s="22"/>
      <c r="I264" s="22"/>
      <c r="J264" s="22"/>
      <c r="K264" s="22"/>
      <c r="L264" s="22"/>
      <c r="M264" s="22"/>
      <c r="N264" s="22"/>
      <c r="O264" s="22"/>
      <c r="P264" s="22"/>
    </row>
    <row r="265" spans="1:16" s="3" customFormat="1" ht="15.75">
      <c r="A265" s="28"/>
      <c r="B265" s="14"/>
      <c r="D265" s="16"/>
      <c r="H265" s="22"/>
      <c r="I265" s="22"/>
      <c r="J265" s="22"/>
      <c r="K265" s="22"/>
      <c r="L265" s="22">
        <v>5500</v>
      </c>
      <c r="M265" s="22">
        <v>6050</v>
      </c>
      <c r="N265" s="22"/>
      <c r="O265" s="22"/>
      <c r="P265" s="22"/>
    </row>
    <row r="266" spans="1:16" s="3" customFormat="1" ht="15.75">
      <c r="A266" s="28"/>
      <c r="B266" s="14"/>
      <c r="D266" s="16"/>
      <c r="H266" s="22"/>
      <c r="I266" s="22"/>
      <c r="J266" s="22"/>
      <c r="K266" s="22"/>
      <c r="L266" s="22"/>
      <c r="M266" s="22"/>
      <c r="N266" s="22"/>
      <c r="O266" s="22"/>
      <c r="P266" s="22"/>
    </row>
    <row r="267" spans="1:16" s="3" customFormat="1" ht="15.75">
      <c r="A267" s="28"/>
      <c r="B267" s="14"/>
      <c r="D267" s="16"/>
      <c r="H267" s="22"/>
      <c r="I267" s="22"/>
      <c r="J267" s="22"/>
      <c r="K267" s="22"/>
      <c r="L267" s="22"/>
      <c r="M267" s="22"/>
      <c r="N267" s="22"/>
      <c r="O267" s="22"/>
      <c r="P267" s="22"/>
    </row>
    <row r="268" spans="1:16" s="3" customFormat="1" ht="15.75">
      <c r="A268" s="28"/>
      <c r="B268" s="14"/>
      <c r="D268" s="16"/>
      <c r="H268" s="22"/>
      <c r="I268" s="22"/>
      <c r="J268" s="22"/>
      <c r="K268" s="22"/>
      <c r="L268" s="22"/>
      <c r="M268" s="22"/>
      <c r="N268" s="22"/>
      <c r="O268" s="22"/>
      <c r="P268" s="22"/>
    </row>
    <row r="269" spans="1:16" s="3" customFormat="1" ht="15.75">
      <c r="A269" s="28"/>
      <c r="B269" s="14"/>
      <c r="D269" s="16"/>
      <c r="H269" s="22"/>
      <c r="I269" s="22"/>
      <c r="J269" s="22"/>
      <c r="K269" s="22"/>
      <c r="L269" s="22"/>
      <c r="M269" s="22"/>
      <c r="N269" s="22"/>
      <c r="O269" s="22"/>
      <c r="P269" s="22"/>
    </row>
    <row r="270" spans="1:16" s="3" customFormat="1" ht="15.75">
      <c r="A270" s="28"/>
      <c r="B270" s="14"/>
      <c r="H270" s="22"/>
      <c r="I270" s="22"/>
      <c r="J270" s="22"/>
      <c r="K270" s="22"/>
      <c r="L270" s="22" t="e">
        <f>L241+L247+#REF!</f>
        <v>#REF!</v>
      </c>
      <c r="M270" s="22" t="e">
        <f>M241+M247+#REF!</f>
        <v>#REF!</v>
      </c>
      <c r="N270" s="22"/>
      <c r="O270" s="22"/>
      <c r="P270" s="22"/>
    </row>
    <row r="271" spans="1:16" s="3" customFormat="1" ht="15.75">
      <c r="A271" s="28"/>
      <c r="B271" s="14"/>
      <c r="D271" s="16"/>
      <c r="H271" s="22"/>
      <c r="I271" s="22"/>
      <c r="J271" s="22"/>
      <c r="K271" s="22"/>
      <c r="L271" s="22"/>
      <c r="M271" s="22"/>
      <c r="N271" s="22"/>
      <c r="O271" s="22"/>
      <c r="P271" s="22"/>
    </row>
    <row r="272" spans="1:16" s="3" customFormat="1" ht="15.75">
      <c r="A272" s="28"/>
      <c r="B272" s="14"/>
      <c r="D272" s="16"/>
      <c r="H272" s="22"/>
      <c r="I272" s="22"/>
      <c r="J272" s="22"/>
      <c r="K272" s="22"/>
      <c r="L272" s="22">
        <f>L212+L225+L269</f>
        <v>63316.66666666667</v>
      </c>
      <c r="M272" s="22">
        <f>M212+M225+M269</f>
        <v>63316.66666666667</v>
      </c>
      <c r="N272" s="22"/>
      <c r="O272" s="22"/>
      <c r="P272" s="22"/>
    </row>
    <row r="273" spans="1:16" s="3" customFormat="1" ht="9" customHeight="1">
      <c r="A273" s="28"/>
      <c r="B273" s="13"/>
      <c r="D273" s="16"/>
      <c r="H273" s="22"/>
      <c r="I273" s="22"/>
      <c r="J273" s="22"/>
      <c r="K273" s="22"/>
      <c r="L273" s="22"/>
      <c r="M273" s="22"/>
      <c r="N273" s="22"/>
      <c r="O273" s="22"/>
      <c r="P273" s="22"/>
    </row>
    <row r="274" spans="1:16" s="3" customFormat="1" ht="15.75">
      <c r="A274" s="28"/>
      <c r="B274" s="13"/>
      <c r="D274" s="16"/>
      <c r="H274" s="22"/>
      <c r="I274" s="22"/>
      <c r="J274" s="22"/>
      <c r="K274" s="22"/>
      <c r="L274" s="22"/>
      <c r="M274" s="22"/>
      <c r="N274" s="22"/>
      <c r="O274" s="22"/>
      <c r="P274" s="22"/>
    </row>
    <row r="275" spans="1:16" s="3" customFormat="1" ht="15.75">
      <c r="A275" s="126"/>
      <c r="B275" s="113"/>
      <c r="D275" s="16"/>
      <c r="H275" s="22"/>
      <c r="I275" s="22"/>
      <c r="J275" s="22"/>
      <c r="K275" s="22"/>
      <c r="L275" s="22"/>
      <c r="M275" s="22"/>
      <c r="N275" s="22"/>
      <c r="O275" s="22"/>
      <c r="P275" s="22"/>
    </row>
    <row r="276" spans="1:16" s="3" customFormat="1" ht="15.75">
      <c r="A276" s="28"/>
      <c r="B276" s="28"/>
      <c r="C276" s="28"/>
      <c r="D276" s="28"/>
      <c r="E276" s="28"/>
      <c r="F276" s="28"/>
      <c r="G276" s="28"/>
      <c r="H276" s="97"/>
      <c r="I276" s="97"/>
      <c r="J276" s="97"/>
      <c r="K276" s="97"/>
      <c r="L276" s="97"/>
      <c r="M276" s="97"/>
      <c r="N276" s="97"/>
      <c r="O276" s="97"/>
      <c r="P276" s="22"/>
    </row>
    <row r="277" spans="1:16" s="16" customFormat="1" ht="41.25" customHeight="1">
      <c r="A277" s="114"/>
      <c r="B277" s="26"/>
      <c r="C277" s="27"/>
      <c r="D277" s="39"/>
      <c r="E277" s="39"/>
      <c r="F277" s="39"/>
      <c r="G277" s="39"/>
      <c r="H277" s="41"/>
      <c r="I277" s="41"/>
      <c r="J277" s="41"/>
      <c r="K277" s="130"/>
      <c r="L277" s="131" t="s">
        <v>4</v>
      </c>
      <c r="M277" s="131" t="s">
        <v>5</v>
      </c>
      <c r="N277" s="131"/>
      <c r="O277" s="131"/>
      <c r="P277" s="130"/>
    </row>
    <row r="278" spans="1:16" s="3" customFormat="1" ht="15.75" hidden="1">
      <c r="A278" s="28"/>
      <c r="B278" s="28"/>
      <c r="D278" s="16"/>
      <c r="H278" s="22"/>
      <c r="I278" s="22"/>
      <c r="J278" s="22"/>
      <c r="K278" s="22"/>
      <c r="L278" s="22">
        <f>SUM(L279:L283)</f>
        <v>124633.33333333334</v>
      </c>
      <c r="M278" s="22">
        <f>SUM(M279:M283)</f>
        <v>124633.33333333334</v>
      </c>
      <c r="N278" s="22"/>
      <c r="O278" s="22"/>
      <c r="P278" s="22"/>
    </row>
    <row r="279" spans="1:16" s="3" customFormat="1" ht="15.75" hidden="1">
      <c r="A279" s="28"/>
      <c r="B279" s="14"/>
      <c r="D279" s="16"/>
      <c r="H279" s="22"/>
      <c r="I279" s="22"/>
      <c r="J279" s="22"/>
      <c r="K279" s="22"/>
      <c r="L279" s="22">
        <v>106166.66666666667</v>
      </c>
      <c r="M279" s="22">
        <v>106166.66666666667</v>
      </c>
      <c r="N279" s="22"/>
      <c r="O279" s="22"/>
      <c r="P279" s="22"/>
    </row>
    <row r="280" spans="1:16" s="3" customFormat="1" ht="15.75" hidden="1">
      <c r="A280" s="125"/>
      <c r="B280" s="126"/>
      <c r="D280" s="16"/>
      <c r="H280" s="22"/>
      <c r="I280" s="22"/>
      <c r="J280" s="22"/>
      <c r="K280" s="22"/>
      <c r="L280" s="22">
        <v>250</v>
      </c>
      <c r="M280" s="22">
        <v>250</v>
      </c>
      <c r="N280" s="22"/>
      <c r="O280" s="22"/>
      <c r="P280" s="22"/>
    </row>
    <row r="281" spans="1:16" s="3" customFormat="1" ht="15.75" hidden="1">
      <c r="A281" s="28"/>
      <c r="B281" s="14"/>
      <c r="D281" s="16"/>
      <c r="H281" s="22"/>
      <c r="I281" s="22"/>
      <c r="J281" s="22"/>
      <c r="K281" s="22"/>
      <c r="L281" s="22">
        <v>9500</v>
      </c>
      <c r="M281" s="22">
        <v>9500</v>
      </c>
      <c r="N281" s="22"/>
      <c r="O281" s="22"/>
      <c r="P281" s="22"/>
    </row>
    <row r="282" spans="1:16" s="3" customFormat="1" ht="15.75" hidden="1">
      <c r="A282" s="28"/>
      <c r="B282" s="13"/>
      <c r="D282" s="16"/>
      <c r="H282" s="22"/>
      <c r="I282" s="22"/>
      <c r="J282" s="22"/>
      <c r="K282" s="22"/>
      <c r="L282" s="22">
        <v>7666.666666666667</v>
      </c>
      <c r="M282" s="22">
        <v>7666.666666666667</v>
      </c>
      <c r="N282" s="22"/>
      <c r="O282" s="22"/>
      <c r="P282" s="22"/>
    </row>
    <row r="283" spans="1:16" s="3" customFormat="1" ht="15.75" hidden="1">
      <c r="A283" s="28"/>
      <c r="B283" s="13"/>
      <c r="D283" s="16"/>
      <c r="H283" s="22"/>
      <c r="I283" s="22"/>
      <c r="J283" s="22"/>
      <c r="K283" s="22"/>
      <c r="L283" s="22">
        <v>1050</v>
      </c>
      <c r="M283" s="22">
        <v>1050</v>
      </c>
      <c r="N283" s="22"/>
      <c r="O283" s="22"/>
      <c r="P283" s="22"/>
    </row>
    <row r="284" spans="1:16" s="3" customFormat="1" ht="15.75">
      <c r="A284" s="28"/>
      <c r="B284" s="13"/>
      <c r="D284" s="16"/>
      <c r="H284" s="22"/>
      <c r="I284" s="22"/>
      <c r="J284" s="22"/>
      <c r="K284" s="22"/>
      <c r="L284" s="22">
        <f>SUM(L285:L314)</f>
        <v>41700</v>
      </c>
      <c r="M284" s="22">
        <f>SUM(M285:M314)</f>
        <v>45870</v>
      </c>
      <c r="N284" s="22"/>
      <c r="O284" s="22"/>
      <c r="P284" s="22"/>
    </row>
    <row r="285" spans="1:16" s="3" customFormat="1" ht="15.75">
      <c r="A285" s="28"/>
      <c r="B285" s="14"/>
      <c r="D285" s="16"/>
      <c r="H285" s="22"/>
      <c r="I285" s="22"/>
      <c r="J285" s="22"/>
      <c r="K285" s="22"/>
      <c r="L285" s="22">
        <v>3550</v>
      </c>
      <c r="M285" s="22">
        <v>3905</v>
      </c>
      <c r="N285" s="22"/>
      <c r="O285" s="22"/>
      <c r="P285" s="22"/>
    </row>
    <row r="286" spans="1:16" s="3" customFormat="1" ht="15.75">
      <c r="A286" s="28"/>
      <c r="B286" s="14"/>
      <c r="D286" s="16"/>
      <c r="H286" s="22"/>
      <c r="I286" s="22"/>
      <c r="J286" s="22"/>
      <c r="K286" s="22"/>
      <c r="L286" s="22"/>
      <c r="M286" s="22"/>
      <c r="N286" s="22"/>
      <c r="O286" s="22"/>
      <c r="P286" s="22"/>
    </row>
    <row r="287" spans="1:16" s="3" customFormat="1" ht="15.75">
      <c r="A287" s="28"/>
      <c r="B287" s="14"/>
      <c r="D287" s="16"/>
      <c r="H287" s="22"/>
      <c r="I287" s="22"/>
      <c r="J287" s="22"/>
      <c r="K287" s="22"/>
      <c r="L287" s="22"/>
      <c r="M287" s="22"/>
      <c r="N287" s="22"/>
      <c r="O287" s="22"/>
      <c r="P287" s="22"/>
    </row>
    <row r="288" spans="1:16" s="3" customFormat="1" ht="15.75">
      <c r="A288" s="28"/>
      <c r="B288" s="14"/>
      <c r="D288" s="16"/>
      <c r="H288" s="22"/>
      <c r="I288" s="22"/>
      <c r="J288" s="22"/>
      <c r="K288" s="22"/>
      <c r="L288" s="22">
        <v>2500</v>
      </c>
      <c r="M288" s="22">
        <v>2750</v>
      </c>
      <c r="N288" s="22"/>
      <c r="O288" s="22"/>
      <c r="P288" s="22"/>
    </row>
    <row r="289" spans="1:16" s="3" customFormat="1" ht="15.75">
      <c r="A289" s="28"/>
      <c r="B289" s="14"/>
      <c r="D289" s="16"/>
      <c r="H289" s="22"/>
      <c r="I289" s="22"/>
      <c r="J289" s="22"/>
      <c r="K289" s="22"/>
      <c r="L289" s="22"/>
      <c r="M289" s="22"/>
      <c r="N289" s="22"/>
      <c r="O289" s="22"/>
      <c r="P289" s="22"/>
    </row>
    <row r="290" spans="1:16" s="3" customFormat="1" ht="15.75">
      <c r="A290" s="28"/>
      <c r="B290" s="14"/>
      <c r="D290" s="16"/>
      <c r="H290" s="22"/>
      <c r="I290" s="22"/>
      <c r="J290" s="22"/>
      <c r="K290" s="22"/>
      <c r="L290" s="22"/>
      <c r="M290" s="22"/>
      <c r="N290" s="22"/>
      <c r="O290" s="22"/>
      <c r="P290" s="22"/>
    </row>
    <row r="291" spans="1:16" s="3" customFormat="1" ht="15.75">
      <c r="A291" s="28"/>
      <c r="B291" s="13"/>
      <c r="D291" s="16"/>
      <c r="H291" s="22"/>
      <c r="I291" s="22"/>
      <c r="J291" s="22"/>
      <c r="K291" s="22"/>
      <c r="L291" s="22">
        <v>12000</v>
      </c>
      <c r="M291" s="22">
        <v>13200</v>
      </c>
      <c r="N291" s="22"/>
      <c r="O291" s="22"/>
      <c r="P291" s="22"/>
    </row>
    <row r="292" spans="1:16" s="3" customFormat="1" ht="15.75">
      <c r="A292" s="28"/>
      <c r="B292" s="13"/>
      <c r="D292" s="16"/>
      <c r="H292" s="22"/>
      <c r="I292" s="22"/>
      <c r="J292" s="22"/>
      <c r="K292" s="22"/>
      <c r="L292" s="22"/>
      <c r="M292" s="22"/>
      <c r="N292" s="22"/>
      <c r="O292" s="22"/>
      <c r="P292" s="22"/>
    </row>
    <row r="293" spans="1:16" s="3" customFormat="1" ht="15.75">
      <c r="A293" s="28"/>
      <c r="B293" s="13"/>
      <c r="D293" s="16"/>
      <c r="H293" s="22"/>
      <c r="I293" s="22"/>
      <c r="J293" s="22"/>
      <c r="K293" s="22"/>
      <c r="L293" s="22"/>
      <c r="M293" s="22"/>
      <c r="N293" s="22"/>
      <c r="O293" s="22"/>
      <c r="P293" s="22"/>
    </row>
    <row r="294" spans="1:16" s="3" customFormat="1" ht="15.75">
      <c r="A294" s="28"/>
      <c r="B294" s="126"/>
      <c r="D294" s="16"/>
      <c r="H294" s="22"/>
      <c r="I294" s="22"/>
      <c r="J294" s="22"/>
      <c r="K294" s="22"/>
      <c r="L294" s="22"/>
      <c r="M294" s="22"/>
      <c r="N294" s="22"/>
      <c r="O294" s="22"/>
      <c r="P294" s="22"/>
    </row>
    <row r="295" spans="1:16" s="3" customFormat="1" ht="15.75">
      <c r="A295" s="28"/>
      <c r="B295" s="126"/>
      <c r="D295" s="16"/>
      <c r="H295" s="22"/>
      <c r="I295" s="22"/>
      <c r="J295" s="22"/>
      <c r="K295" s="22"/>
      <c r="L295" s="22"/>
      <c r="M295" s="22"/>
      <c r="N295" s="22"/>
      <c r="O295" s="22"/>
      <c r="P295" s="22"/>
    </row>
    <row r="296" spans="1:16" s="3" customFormat="1" ht="15.75">
      <c r="A296" s="28"/>
      <c r="B296" s="126"/>
      <c r="D296" s="16"/>
      <c r="H296" s="22"/>
      <c r="I296" s="22"/>
      <c r="J296" s="22"/>
      <c r="K296" s="22"/>
      <c r="L296" s="22"/>
      <c r="M296" s="22"/>
      <c r="N296" s="22"/>
      <c r="O296" s="22"/>
      <c r="P296" s="22"/>
    </row>
    <row r="297" spans="1:16" s="3" customFormat="1" ht="15.75">
      <c r="A297" s="28"/>
      <c r="B297" s="14"/>
      <c r="D297" s="16"/>
      <c r="H297" s="22"/>
      <c r="I297" s="22"/>
      <c r="J297" s="22"/>
      <c r="K297" s="22"/>
      <c r="L297" s="22">
        <v>15500</v>
      </c>
      <c r="M297" s="22">
        <v>17050</v>
      </c>
      <c r="N297" s="22"/>
      <c r="O297" s="22"/>
      <c r="P297" s="22"/>
    </row>
    <row r="298" spans="1:16" s="3" customFormat="1" ht="15.75">
      <c r="A298" s="28"/>
      <c r="B298" s="14"/>
      <c r="D298" s="16"/>
      <c r="H298" s="22"/>
      <c r="I298" s="22"/>
      <c r="J298" s="22"/>
      <c r="K298" s="22"/>
      <c r="L298" s="22"/>
      <c r="M298" s="22"/>
      <c r="N298" s="22"/>
      <c r="O298" s="22"/>
      <c r="P298" s="22"/>
    </row>
    <row r="299" spans="1:16" s="3" customFormat="1" ht="15.75">
      <c r="A299" s="28"/>
      <c r="B299" s="14"/>
      <c r="D299" s="16"/>
      <c r="H299" s="22"/>
      <c r="I299" s="22"/>
      <c r="J299" s="22"/>
      <c r="K299" s="22"/>
      <c r="L299" s="22"/>
      <c r="M299" s="22"/>
      <c r="N299" s="22"/>
      <c r="O299" s="22"/>
      <c r="P299" s="22"/>
    </row>
    <row r="300" spans="1:16" s="3" customFormat="1" ht="15.75">
      <c r="A300" s="28"/>
      <c r="B300" s="14"/>
      <c r="D300" s="16"/>
      <c r="H300" s="22"/>
      <c r="I300" s="22"/>
      <c r="J300" s="22"/>
      <c r="K300" s="22"/>
      <c r="L300" s="22"/>
      <c r="M300" s="22"/>
      <c r="N300" s="22"/>
      <c r="O300" s="22"/>
      <c r="P300" s="22"/>
    </row>
    <row r="301" spans="1:16" s="3" customFormat="1" ht="15.75">
      <c r="A301" s="28"/>
      <c r="B301" s="14"/>
      <c r="D301" s="16"/>
      <c r="H301" s="22"/>
      <c r="I301" s="22"/>
      <c r="J301" s="22"/>
      <c r="K301" s="22"/>
      <c r="L301" s="22"/>
      <c r="M301" s="22"/>
      <c r="N301" s="22"/>
      <c r="O301" s="22"/>
      <c r="P301" s="22"/>
    </row>
    <row r="302" spans="1:16" s="3" customFormat="1" ht="15.75">
      <c r="A302" s="28"/>
      <c r="B302" s="13"/>
      <c r="D302" s="16"/>
      <c r="H302" s="22"/>
      <c r="I302" s="22"/>
      <c r="J302" s="22"/>
      <c r="K302" s="22"/>
      <c r="L302" s="22">
        <v>100</v>
      </c>
      <c r="M302" s="22">
        <v>110</v>
      </c>
      <c r="N302" s="22"/>
      <c r="O302" s="22"/>
      <c r="P302" s="22"/>
    </row>
    <row r="303" spans="1:16" s="3" customFormat="1" ht="15.75">
      <c r="A303" s="28"/>
      <c r="B303" s="13"/>
      <c r="D303" s="16"/>
      <c r="H303" s="22"/>
      <c r="I303" s="22"/>
      <c r="J303" s="22"/>
      <c r="K303" s="22"/>
      <c r="L303" s="22"/>
      <c r="M303" s="22"/>
      <c r="N303" s="22"/>
      <c r="O303" s="22"/>
      <c r="P303" s="22"/>
    </row>
    <row r="304" spans="1:16" s="3" customFormat="1" ht="15.75">
      <c r="A304" s="28"/>
      <c r="B304" s="13"/>
      <c r="D304" s="16"/>
      <c r="H304" s="22"/>
      <c r="I304" s="22"/>
      <c r="J304" s="22"/>
      <c r="K304" s="22"/>
      <c r="L304" s="22"/>
      <c r="M304" s="22"/>
      <c r="N304" s="22"/>
      <c r="O304" s="22"/>
      <c r="P304" s="22"/>
    </row>
    <row r="305" spans="1:16" s="3" customFormat="1" ht="15.75">
      <c r="A305" s="28"/>
      <c r="B305" s="13"/>
      <c r="D305" s="16"/>
      <c r="H305" s="22"/>
      <c r="I305" s="22"/>
      <c r="J305" s="22"/>
      <c r="K305" s="22"/>
      <c r="L305" s="22"/>
      <c r="M305" s="22"/>
      <c r="N305" s="22"/>
      <c r="O305" s="22"/>
      <c r="P305" s="22"/>
    </row>
    <row r="306" spans="1:16" s="3" customFormat="1" ht="15.75">
      <c r="A306" s="28"/>
      <c r="B306" s="14"/>
      <c r="D306" s="16"/>
      <c r="H306" s="22"/>
      <c r="I306" s="22"/>
      <c r="J306" s="22"/>
      <c r="K306" s="22"/>
      <c r="L306" s="22">
        <v>6500</v>
      </c>
      <c r="M306" s="22">
        <v>7150</v>
      </c>
      <c r="N306" s="22"/>
      <c r="O306" s="22"/>
      <c r="P306" s="22"/>
    </row>
    <row r="307" spans="1:16" s="3" customFormat="1" ht="15.75">
      <c r="A307" s="28"/>
      <c r="B307" s="14"/>
      <c r="D307" s="16"/>
      <c r="H307" s="22"/>
      <c r="I307" s="22"/>
      <c r="J307" s="22"/>
      <c r="K307" s="22"/>
      <c r="L307" s="22"/>
      <c r="M307" s="22"/>
      <c r="N307" s="22"/>
      <c r="O307" s="22"/>
      <c r="P307" s="22"/>
    </row>
    <row r="308" spans="1:16" s="3" customFormat="1" ht="15.75">
      <c r="A308" s="28"/>
      <c r="B308" s="14"/>
      <c r="D308" s="16"/>
      <c r="H308" s="22"/>
      <c r="I308" s="22"/>
      <c r="J308" s="22"/>
      <c r="K308" s="22"/>
      <c r="L308" s="22"/>
      <c r="M308" s="22"/>
      <c r="N308" s="22"/>
      <c r="O308" s="22"/>
      <c r="P308" s="22"/>
    </row>
    <row r="309" spans="1:16" s="3" customFormat="1" ht="15.75">
      <c r="A309" s="28"/>
      <c r="B309" s="14"/>
      <c r="D309" s="16"/>
      <c r="H309" s="22"/>
      <c r="I309" s="22"/>
      <c r="J309" s="22"/>
      <c r="K309" s="22"/>
      <c r="L309" s="22"/>
      <c r="M309" s="22"/>
      <c r="N309" s="22"/>
      <c r="O309" s="22"/>
      <c r="P309" s="22"/>
    </row>
    <row r="310" spans="1:16" s="3" customFormat="1" ht="15.75">
      <c r="A310" s="28"/>
      <c r="B310" s="14"/>
      <c r="D310" s="16"/>
      <c r="H310" s="22"/>
      <c r="I310" s="22"/>
      <c r="J310" s="22"/>
      <c r="K310" s="22"/>
      <c r="L310" s="22">
        <v>1250</v>
      </c>
      <c r="M310" s="22">
        <v>1375</v>
      </c>
      <c r="N310" s="22"/>
      <c r="O310" s="22"/>
      <c r="P310" s="22"/>
    </row>
    <row r="311" spans="1:16" s="3" customFormat="1" ht="15.75">
      <c r="A311" s="28"/>
      <c r="B311" s="14"/>
      <c r="D311" s="16"/>
      <c r="H311" s="22"/>
      <c r="I311" s="22"/>
      <c r="J311" s="22"/>
      <c r="K311" s="22"/>
      <c r="L311" s="22"/>
      <c r="M311" s="22"/>
      <c r="N311" s="22"/>
      <c r="O311" s="22"/>
      <c r="P311" s="22"/>
    </row>
    <row r="312" spans="1:16" s="3" customFormat="1" ht="15.75">
      <c r="A312" s="28"/>
      <c r="B312" s="14"/>
      <c r="D312" s="16"/>
      <c r="H312" s="22"/>
      <c r="I312" s="22"/>
      <c r="J312" s="22"/>
      <c r="K312" s="22"/>
      <c r="L312" s="22"/>
      <c r="M312" s="22"/>
      <c r="N312" s="22"/>
      <c r="O312" s="22"/>
      <c r="P312" s="22"/>
    </row>
    <row r="313" spans="1:16" s="3" customFormat="1" ht="15.75">
      <c r="A313" s="28"/>
      <c r="B313" s="14"/>
      <c r="D313" s="16"/>
      <c r="H313" s="22"/>
      <c r="I313" s="22"/>
      <c r="J313" s="22"/>
      <c r="K313" s="22"/>
      <c r="L313" s="22"/>
      <c r="M313" s="22"/>
      <c r="N313" s="22"/>
      <c r="O313" s="22"/>
      <c r="P313" s="22"/>
    </row>
    <row r="314" spans="1:16" s="3" customFormat="1" ht="15.75">
      <c r="A314" s="28"/>
      <c r="B314" s="13"/>
      <c r="D314" s="16"/>
      <c r="H314" s="22"/>
      <c r="I314" s="22"/>
      <c r="J314" s="22"/>
      <c r="K314" s="22"/>
      <c r="L314" s="22">
        <v>300</v>
      </c>
      <c r="M314" s="22">
        <v>330</v>
      </c>
      <c r="N314" s="22"/>
      <c r="O314" s="22"/>
      <c r="P314" s="22"/>
    </row>
    <row r="315" spans="1:16" s="3" customFormat="1" ht="15.75">
      <c r="A315" s="28"/>
      <c r="B315" s="13"/>
      <c r="D315" s="16"/>
      <c r="H315" s="22"/>
      <c r="I315" s="22"/>
      <c r="J315" s="22"/>
      <c r="K315" s="22"/>
      <c r="L315" s="22">
        <f>L316</f>
        <v>100</v>
      </c>
      <c r="M315" s="22">
        <f>M316</f>
        <v>100</v>
      </c>
      <c r="N315" s="22"/>
      <c r="O315" s="22"/>
      <c r="P315" s="22"/>
    </row>
    <row r="316" spans="1:16" s="3" customFormat="1" ht="15.75">
      <c r="A316" s="28"/>
      <c r="B316" s="14"/>
      <c r="D316" s="16"/>
      <c r="H316" s="22"/>
      <c r="I316" s="22"/>
      <c r="J316" s="22"/>
      <c r="K316" s="22"/>
      <c r="L316" s="22">
        <v>100</v>
      </c>
      <c r="M316" s="22">
        <v>100</v>
      </c>
      <c r="N316" s="22"/>
      <c r="O316" s="22"/>
      <c r="P316" s="22"/>
    </row>
    <row r="317" spans="1:16" s="3" customFormat="1" ht="15.75">
      <c r="A317" s="28"/>
      <c r="B317" s="14"/>
      <c r="D317" s="16"/>
      <c r="H317" s="22"/>
      <c r="I317" s="22"/>
      <c r="J317" s="22"/>
      <c r="K317" s="22"/>
      <c r="L317" s="22"/>
      <c r="M317" s="22"/>
      <c r="N317" s="22"/>
      <c r="O317" s="22"/>
      <c r="P317" s="22"/>
    </row>
    <row r="318" spans="1:16" s="3" customFormat="1" ht="15.75">
      <c r="A318" s="28"/>
      <c r="B318" s="14"/>
      <c r="D318" s="16"/>
      <c r="H318" s="22"/>
      <c r="I318" s="22"/>
      <c r="J318" s="22"/>
      <c r="K318" s="22"/>
      <c r="L318" s="22">
        <f>L278+L284+L315</f>
        <v>166433.33333333334</v>
      </c>
      <c r="M318" s="22">
        <f>M278+M284+M315</f>
        <v>170603.33333333334</v>
      </c>
      <c r="N318" s="22"/>
      <c r="O318" s="22"/>
      <c r="P318" s="22"/>
    </row>
    <row r="319" spans="1:16" s="3" customFormat="1" ht="13.5" customHeight="1">
      <c r="A319" s="28"/>
      <c r="B319" s="14"/>
      <c r="D319" s="16"/>
      <c r="H319" s="22"/>
      <c r="I319" s="22"/>
      <c r="J319" s="22"/>
      <c r="K319" s="22"/>
      <c r="L319" s="22"/>
      <c r="M319" s="22"/>
      <c r="N319" s="22"/>
      <c r="O319" s="22"/>
      <c r="P319" s="22"/>
    </row>
    <row r="320" spans="1:16" s="3" customFormat="1" ht="13.5" customHeight="1">
      <c r="A320" s="28"/>
      <c r="B320" s="14"/>
      <c r="D320" s="16"/>
      <c r="H320" s="22"/>
      <c r="I320" s="22"/>
      <c r="J320" s="22"/>
      <c r="K320" s="22"/>
      <c r="L320" s="22"/>
      <c r="M320" s="22"/>
      <c r="N320" s="22"/>
      <c r="O320" s="22"/>
      <c r="P320" s="22"/>
    </row>
    <row r="321" spans="1:16" s="3" customFormat="1" ht="15.75">
      <c r="A321" s="2"/>
      <c r="B321" s="14"/>
      <c r="D321" s="16"/>
      <c r="H321" s="22"/>
      <c r="I321" s="22"/>
      <c r="J321" s="22"/>
      <c r="K321" s="22"/>
      <c r="L321" s="22"/>
      <c r="M321" s="22"/>
      <c r="N321" s="22"/>
      <c r="O321" s="22"/>
      <c r="P321" s="22"/>
    </row>
    <row r="322" spans="1:16" s="3" customFormat="1" ht="15.75">
      <c r="A322" s="2"/>
      <c r="B322" s="14"/>
      <c r="D322" s="16"/>
      <c r="H322" s="22"/>
      <c r="I322" s="22"/>
      <c r="J322" s="22"/>
      <c r="K322" s="22"/>
      <c r="L322" s="22"/>
      <c r="M322" s="22"/>
      <c r="N322" s="22"/>
      <c r="O322" s="22"/>
      <c r="P322" s="22"/>
    </row>
    <row r="323" spans="1:16" s="3" customFormat="1" ht="15.75">
      <c r="A323" s="28"/>
      <c r="B323" s="28"/>
      <c r="C323" s="28"/>
      <c r="D323" s="28"/>
      <c r="E323" s="28"/>
      <c r="F323" s="28"/>
      <c r="G323" s="28"/>
      <c r="H323" s="97"/>
      <c r="I323" s="97"/>
      <c r="J323" s="97"/>
      <c r="K323" s="97"/>
      <c r="L323" s="97"/>
      <c r="M323" s="97"/>
      <c r="N323" s="97"/>
      <c r="O323" s="97"/>
      <c r="P323" s="22"/>
    </row>
    <row r="324" spans="1:16" s="16" customFormat="1" ht="41.25" customHeight="1">
      <c r="A324" s="114"/>
      <c r="B324" s="26"/>
      <c r="C324" s="27"/>
      <c r="D324" s="39"/>
      <c r="E324" s="39"/>
      <c r="F324" s="39"/>
      <c r="G324" s="39"/>
      <c r="H324" s="41"/>
      <c r="I324" s="41"/>
      <c r="J324" s="41"/>
      <c r="K324" s="130"/>
      <c r="L324" s="131" t="s">
        <v>4</v>
      </c>
      <c r="M324" s="131" t="s">
        <v>5</v>
      </c>
      <c r="N324" s="131"/>
      <c r="O324" s="131"/>
      <c r="P324" s="130"/>
    </row>
    <row r="325" spans="1:16" s="3" customFormat="1" ht="15.75" hidden="1">
      <c r="A325" s="28"/>
      <c r="B325" s="28"/>
      <c r="D325" s="16"/>
      <c r="H325" s="22"/>
      <c r="I325" s="22"/>
      <c r="J325" s="22"/>
      <c r="K325" s="22"/>
      <c r="L325" s="22">
        <f>SUM(L326:L330)</f>
        <v>62316.66666666667</v>
      </c>
      <c r="M325" s="22">
        <f>SUM(M326:M330)</f>
        <v>62316.66666666667</v>
      </c>
      <c r="N325" s="22"/>
      <c r="O325" s="22"/>
      <c r="P325" s="22"/>
    </row>
    <row r="326" spans="1:16" s="3" customFormat="1" ht="15.75" hidden="1">
      <c r="A326" s="28"/>
      <c r="B326" s="14"/>
      <c r="D326" s="16"/>
      <c r="H326" s="22"/>
      <c r="I326" s="22"/>
      <c r="J326" s="22"/>
      <c r="K326" s="22"/>
      <c r="L326" s="22">
        <v>53083.333333333336</v>
      </c>
      <c r="M326" s="22">
        <v>53083.333333333336</v>
      </c>
      <c r="N326" s="22"/>
      <c r="O326" s="22"/>
      <c r="P326" s="22"/>
    </row>
    <row r="327" spans="1:16" s="3" customFormat="1" ht="15.75" hidden="1">
      <c r="A327" s="125"/>
      <c r="B327" s="126"/>
      <c r="D327" s="16"/>
      <c r="H327" s="22"/>
      <c r="I327" s="22"/>
      <c r="J327" s="22"/>
      <c r="K327" s="22"/>
      <c r="L327" s="22">
        <v>125</v>
      </c>
      <c r="M327" s="22">
        <v>125</v>
      </c>
      <c r="N327" s="22"/>
      <c r="O327" s="22"/>
      <c r="P327" s="22"/>
    </row>
    <row r="328" spans="1:16" s="3" customFormat="1" ht="15.75" hidden="1">
      <c r="A328" s="28"/>
      <c r="B328" s="14"/>
      <c r="D328" s="16"/>
      <c r="H328" s="22"/>
      <c r="I328" s="22"/>
      <c r="J328" s="22"/>
      <c r="K328" s="22"/>
      <c r="L328" s="22">
        <v>4750</v>
      </c>
      <c r="M328" s="22">
        <v>4750</v>
      </c>
      <c r="N328" s="22"/>
      <c r="O328" s="22"/>
      <c r="P328" s="22"/>
    </row>
    <row r="329" spans="1:16" s="3" customFormat="1" ht="15.75" hidden="1">
      <c r="A329" s="28"/>
      <c r="B329" s="13"/>
      <c r="D329" s="16"/>
      <c r="H329" s="22"/>
      <c r="I329" s="22"/>
      <c r="J329" s="22"/>
      <c r="K329" s="22"/>
      <c r="L329" s="22">
        <v>3833.3333333333335</v>
      </c>
      <c r="M329" s="22">
        <v>3833.3333333333335</v>
      </c>
      <c r="N329" s="22"/>
      <c r="O329" s="22"/>
      <c r="P329" s="22"/>
    </row>
    <row r="330" spans="1:16" s="3" customFormat="1" ht="15.75" hidden="1">
      <c r="A330" s="28"/>
      <c r="B330" s="13"/>
      <c r="D330" s="16"/>
      <c r="H330" s="22"/>
      <c r="I330" s="22"/>
      <c r="J330" s="22"/>
      <c r="K330" s="22"/>
      <c r="L330" s="22">
        <v>525</v>
      </c>
      <c r="M330" s="22">
        <v>525</v>
      </c>
      <c r="N330" s="22"/>
      <c r="O330" s="22"/>
      <c r="P330" s="22"/>
    </row>
    <row r="331" spans="1:16" s="3" customFormat="1" ht="15.75">
      <c r="A331" s="28"/>
      <c r="B331" s="13"/>
      <c r="D331" s="16"/>
      <c r="H331" s="22"/>
      <c r="I331" s="22"/>
      <c r="J331" s="22"/>
      <c r="K331" s="22"/>
      <c r="L331" s="22">
        <f>SUM(L332:L357)</f>
        <v>29675</v>
      </c>
      <c r="M331" s="22">
        <f>SUM(M332:M357)</f>
        <v>29675</v>
      </c>
      <c r="N331" s="22"/>
      <c r="O331" s="22"/>
      <c r="P331" s="22"/>
    </row>
    <row r="332" spans="1:16" s="3" customFormat="1" ht="15.75">
      <c r="A332" s="28"/>
      <c r="B332" s="14"/>
      <c r="D332" s="16"/>
      <c r="H332" s="22"/>
      <c r="I332" s="22"/>
      <c r="J332" s="22"/>
      <c r="K332" s="22"/>
      <c r="L332" s="22">
        <v>10750</v>
      </c>
      <c r="M332" s="22">
        <v>10750</v>
      </c>
      <c r="N332" s="22"/>
      <c r="O332" s="22"/>
      <c r="P332" s="22"/>
    </row>
    <row r="333" spans="1:16" s="3" customFormat="1" ht="15.75">
      <c r="A333" s="28"/>
      <c r="B333" s="14"/>
      <c r="D333" s="16"/>
      <c r="H333" s="22"/>
      <c r="I333" s="22"/>
      <c r="J333" s="22"/>
      <c r="K333" s="22"/>
      <c r="L333" s="22"/>
      <c r="M333" s="22"/>
      <c r="N333" s="22"/>
      <c r="O333" s="22"/>
      <c r="P333" s="22"/>
    </row>
    <row r="334" spans="1:16" s="3" customFormat="1" ht="15.75">
      <c r="A334" s="28"/>
      <c r="B334" s="14"/>
      <c r="D334" s="16"/>
      <c r="H334" s="22"/>
      <c r="I334" s="22"/>
      <c r="J334" s="22"/>
      <c r="K334" s="22"/>
      <c r="L334" s="22"/>
      <c r="M334" s="22"/>
      <c r="N334" s="22"/>
      <c r="O334" s="22"/>
      <c r="P334" s="22"/>
    </row>
    <row r="335" spans="1:16" s="3" customFormat="1" ht="15.75">
      <c r="A335" s="28"/>
      <c r="B335" s="14"/>
      <c r="D335" s="16"/>
      <c r="H335" s="22"/>
      <c r="I335" s="22"/>
      <c r="J335" s="22"/>
      <c r="K335" s="22"/>
      <c r="L335" s="22">
        <v>1250</v>
      </c>
      <c r="M335" s="22">
        <v>1250</v>
      </c>
      <c r="N335" s="22"/>
      <c r="O335" s="22"/>
      <c r="P335" s="22"/>
    </row>
    <row r="336" spans="1:16" s="3" customFormat="1" ht="15.75">
      <c r="A336" s="28"/>
      <c r="B336" s="14"/>
      <c r="D336" s="16"/>
      <c r="H336" s="22"/>
      <c r="I336" s="22"/>
      <c r="J336" s="22"/>
      <c r="K336" s="22"/>
      <c r="L336" s="22"/>
      <c r="M336" s="22"/>
      <c r="N336" s="22"/>
      <c r="O336" s="22"/>
      <c r="P336" s="22"/>
    </row>
    <row r="337" spans="1:16" s="3" customFormat="1" ht="15.75">
      <c r="A337" s="28"/>
      <c r="B337" s="14"/>
      <c r="D337" s="16"/>
      <c r="H337" s="22"/>
      <c r="I337" s="22"/>
      <c r="J337" s="22"/>
      <c r="K337" s="22"/>
      <c r="L337" s="22"/>
      <c r="M337" s="22"/>
      <c r="N337" s="22"/>
      <c r="O337" s="22"/>
      <c r="P337" s="22"/>
    </row>
    <row r="338" spans="1:16" s="3" customFormat="1" ht="15.75">
      <c r="A338" s="28"/>
      <c r="B338" s="13"/>
      <c r="D338" s="16"/>
      <c r="H338" s="22"/>
      <c r="I338" s="22"/>
      <c r="J338" s="22"/>
      <c r="K338" s="22"/>
      <c r="L338" s="22">
        <v>6000</v>
      </c>
      <c r="M338" s="22">
        <v>6000</v>
      </c>
      <c r="N338" s="22"/>
      <c r="O338" s="22"/>
      <c r="P338" s="22"/>
    </row>
    <row r="339" spans="1:16" s="3" customFormat="1" ht="15.75">
      <c r="A339" s="28"/>
      <c r="B339" s="13"/>
      <c r="D339" s="16"/>
      <c r="H339" s="22"/>
      <c r="I339" s="22"/>
      <c r="J339" s="22"/>
      <c r="K339" s="22"/>
      <c r="L339" s="22"/>
      <c r="M339" s="22"/>
      <c r="N339" s="22"/>
      <c r="O339" s="22"/>
      <c r="P339" s="22"/>
    </row>
    <row r="340" spans="1:16" s="3" customFormat="1" ht="15.75">
      <c r="A340" s="28"/>
      <c r="B340" s="13"/>
      <c r="D340" s="16"/>
      <c r="H340" s="22"/>
      <c r="I340" s="22"/>
      <c r="J340" s="22"/>
      <c r="K340" s="22"/>
      <c r="L340" s="22"/>
      <c r="M340" s="22"/>
      <c r="N340" s="22"/>
      <c r="O340" s="22"/>
      <c r="P340" s="22"/>
    </row>
    <row r="341" spans="1:16" s="3" customFormat="1" ht="15.75">
      <c r="A341" s="28"/>
      <c r="B341" s="14"/>
      <c r="D341" s="16"/>
      <c r="H341" s="22"/>
      <c r="I341" s="22"/>
      <c r="J341" s="22"/>
      <c r="K341" s="22"/>
      <c r="L341" s="22">
        <v>7750</v>
      </c>
      <c r="M341" s="22">
        <v>7750</v>
      </c>
      <c r="N341" s="22"/>
      <c r="O341" s="22"/>
      <c r="P341" s="22"/>
    </row>
    <row r="342" spans="1:16" s="3" customFormat="1" ht="15.75">
      <c r="A342" s="28"/>
      <c r="B342" s="14"/>
      <c r="D342" s="16"/>
      <c r="H342" s="22"/>
      <c r="I342" s="22"/>
      <c r="J342" s="22"/>
      <c r="K342" s="22"/>
      <c r="L342" s="22"/>
      <c r="M342" s="22"/>
      <c r="N342" s="22"/>
      <c r="O342" s="22"/>
      <c r="P342" s="22"/>
    </row>
    <row r="343" spans="1:16" s="3" customFormat="1" ht="15.75">
      <c r="A343" s="28"/>
      <c r="B343" s="14"/>
      <c r="D343" s="16"/>
      <c r="H343" s="22"/>
      <c r="I343" s="22"/>
      <c r="J343" s="22"/>
      <c r="K343" s="22"/>
      <c r="L343" s="22"/>
      <c r="M343" s="22"/>
      <c r="N343" s="22"/>
      <c r="O343" s="22"/>
      <c r="P343" s="22"/>
    </row>
    <row r="344" spans="1:16" s="3" customFormat="1" ht="15.75">
      <c r="A344" s="28"/>
      <c r="B344" s="14"/>
      <c r="D344" s="16"/>
      <c r="H344" s="22"/>
      <c r="I344" s="22"/>
      <c r="J344" s="22"/>
      <c r="K344" s="22"/>
      <c r="L344" s="22"/>
      <c r="M344" s="22"/>
      <c r="N344" s="22"/>
      <c r="O344" s="22"/>
      <c r="P344" s="22"/>
    </row>
    <row r="345" spans="1:16" s="3" customFormat="1" ht="14.25" customHeight="1">
      <c r="A345" s="28"/>
      <c r="B345" s="14"/>
      <c r="D345" s="16"/>
      <c r="H345" s="22"/>
      <c r="I345" s="22"/>
      <c r="J345" s="22"/>
      <c r="K345" s="22"/>
      <c r="L345" s="22">
        <v>0</v>
      </c>
      <c r="M345" s="22">
        <v>0</v>
      </c>
      <c r="N345" s="22"/>
      <c r="O345" s="22"/>
      <c r="P345" s="22"/>
    </row>
    <row r="346" spans="1:16" s="3" customFormat="1" ht="14.25" customHeight="1">
      <c r="A346" s="28"/>
      <c r="B346" s="14"/>
      <c r="D346" s="16"/>
      <c r="H346" s="22"/>
      <c r="I346" s="22"/>
      <c r="J346" s="22"/>
      <c r="K346" s="22"/>
      <c r="L346" s="22"/>
      <c r="M346" s="22"/>
      <c r="N346" s="22"/>
      <c r="O346" s="22"/>
      <c r="P346" s="22"/>
    </row>
    <row r="347" spans="1:16" s="3" customFormat="1" ht="14.25" customHeight="1">
      <c r="A347" s="28"/>
      <c r="B347" s="14"/>
      <c r="D347" s="16"/>
      <c r="H347" s="22"/>
      <c r="I347" s="22"/>
      <c r="J347" s="22"/>
      <c r="K347" s="22"/>
      <c r="L347" s="22"/>
      <c r="M347" s="22"/>
      <c r="N347" s="22"/>
      <c r="O347" s="22"/>
      <c r="P347" s="22"/>
    </row>
    <row r="348" spans="1:16" s="3" customFormat="1" ht="15.75">
      <c r="A348" s="28"/>
      <c r="B348" s="13"/>
      <c r="D348" s="16"/>
      <c r="H348" s="22"/>
      <c r="I348" s="22"/>
      <c r="J348" s="22"/>
      <c r="K348" s="22"/>
      <c r="L348" s="22">
        <v>50</v>
      </c>
      <c r="M348" s="22">
        <v>50</v>
      </c>
      <c r="N348" s="22"/>
      <c r="O348" s="22"/>
      <c r="P348" s="22"/>
    </row>
    <row r="349" spans="1:16" s="3" customFormat="1" ht="15.75">
      <c r="A349" s="28"/>
      <c r="B349" s="13"/>
      <c r="D349" s="16"/>
      <c r="H349" s="22"/>
      <c r="I349" s="22"/>
      <c r="J349" s="22"/>
      <c r="K349" s="22"/>
      <c r="L349" s="22"/>
      <c r="M349" s="22"/>
      <c r="N349" s="22"/>
      <c r="O349" s="22"/>
      <c r="P349" s="22"/>
    </row>
    <row r="350" spans="1:16" s="3" customFormat="1" ht="15.75">
      <c r="A350" s="28"/>
      <c r="B350" s="13"/>
      <c r="D350" s="16"/>
      <c r="H350" s="22"/>
      <c r="I350" s="22"/>
      <c r="J350" s="22"/>
      <c r="K350" s="22"/>
      <c r="L350" s="22"/>
      <c r="M350" s="22"/>
      <c r="N350" s="22"/>
      <c r="O350" s="22"/>
      <c r="P350" s="22"/>
    </row>
    <row r="351" spans="1:16" s="3" customFormat="1" ht="15.75">
      <c r="A351" s="28"/>
      <c r="B351" s="13"/>
      <c r="D351" s="16"/>
      <c r="H351" s="22"/>
      <c r="I351" s="22"/>
      <c r="J351" s="22"/>
      <c r="K351" s="22"/>
      <c r="L351" s="22"/>
      <c r="M351" s="22"/>
      <c r="N351" s="22"/>
      <c r="O351" s="22"/>
      <c r="P351" s="22"/>
    </row>
    <row r="352" spans="1:16" s="3" customFormat="1" ht="15.75">
      <c r="A352" s="28"/>
      <c r="B352" s="13"/>
      <c r="D352" s="16"/>
      <c r="H352" s="22"/>
      <c r="I352" s="22"/>
      <c r="J352" s="22"/>
      <c r="K352" s="22"/>
      <c r="L352" s="22"/>
      <c r="M352" s="22"/>
      <c r="N352" s="22"/>
      <c r="O352" s="22"/>
      <c r="P352" s="22"/>
    </row>
    <row r="353" spans="1:16" s="3" customFormat="1" ht="15.75">
      <c r="A353" s="28"/>
      <c r="B353" s="14"/>
      <c r="D353" s="16"/>
      <c r="H353" s="22"/>
      <c r="I353" s="22"/>
      <c r="J353" s="22"/>
      <c r="K353" s="22"/>
      <c r="L353" s="22">
        <v>3250</v>
      </c>
      <c r="M353" s="22">
        <v>3250</v>
      </c>
      <c r="N353" s="22"/>
      <c r="O353" s="22"/>
      <c r="P353" s="22"/>
    </row>
    <row r="354" spans="1:16" s="3" customFormat="1" ht="15.75">
      <c r="A354" s="28"/>
      <c r="B354" s="14"/>
      <c r="D354" s="16"/>
      <c r="H354" s="22"/>
      <c r="I354" s="22"/>
      <c r="J354" s="22"/>
      <c r="K354" s="22"/>
      <c r="L354" s="22"/>
      <c r="M354" s="22"/>
      <c r="N354" s="22"/>
      <c r="O354" s="22"/>
      <c r="P354" s="22"/>
    </row>
    <row r="355" spans="1:16" s="3" customFormat="1" ht="15.75">
      <c r="A355" s="28"/>
      <c r="B355" s="14"/>
      <c r="D355" s="16"/>
      <c r="H355" s="22"/>
      <c r="I355" s="22"/>
      <c r="J355" s="22"/>
      <c r="K355" s="22"/>
      <c r="L355" s="22"/>
      <c r="M355" s="22"/>
      <c r="N355" s="22"/>
      <c r="O355" s="22"/>
      <c r="P355" s="22"/>
    </row>
    <row r="356" spans="1:16" s="3" customFormat="1" ht="15.75">
      <c r="A356" s="28"/>
      <c r="B356" s="14"/>
      <c r="D356" s="16"/>
      <c r="H356" s="22"/>
      <c r="I356" s="22"/>
      <c r="J356" s="22"/>
      <c r="K356" s="22"/>
      <c r="L356" s="22"/>
      <c r="M356" s="22"/>
      <c r="N356" s="22"/>
      <c r="O356" s="22"/>
      <c r="P356" s="22"/>
    </row>
    <row r="357" spans="1:16" s="3" customFormat="1" ht="15.75">
      <c r="A357" s="28"/>
      <c r="B357" s="14"/>
      <c r="D357" s="16"/>
      <c r="H357" s="22"/>
      <c r="I357" s="22"/>
      <c r="J357" s="22"/>
      <c r="K357" s="22"/>
      <c r="L357" s="22">
        <v>625</v>
      </c>
      <c r="M357" s="22">
        <v>625</v>
      </c>
      <c r="N357" s="22"/>
      <c r="O357" s="22"/>
      <c r="P357" s="22"/>
    </row>
    <row r="358" spans="1:16" s="3" customFormat="1" ht="15.75">
      <c r="A358" s="28"/>
      <c r="B358" s="14"/>
      <c r="D358" s="16"/>
      <c r="H358" s="22"/>
      <c r="I358" s="22"/>
      <c r="J358" s="22"/>
      <c r="K358" s="22"/>
      <c r="L358" s="22"/>
      <c r="M358" s="22"/>
      <c r="N358" s="22"/>
      <c r="O358" s="22"/>
      <c r="P358" s="22"/>
    </row>
    <row r="359" spans="1:16" s="3" customFormat="1" ht="15.75">
      <c r="A359" s="28"/>
      <c r="B359" s="14"/>
      <c r="D359" s="16"/>
      <c r="H359" s="22"/>
      <c r="I359" s="22"/>
      <c r="J359" s="22"/>
      <c r="K359" s="22"/>
      <c r="L359" s="22"/>
      <c r="M359" s="22"/>
      <c r="N359" s="22"/>
      <c r="O359" s="22"/>
      <c r="P359" s="22"/>
    </row>
    <row r="360" spans="1:16" s="3" customFormat="1" ht="15.75">
      <c r="A360" s="28"/>
      <c r="B360" s="14"/>
      <c r="D360" s="16"/>
      <c r="H360" s="22"/>
      <c r="I360" s="22"/>
      <c r="J360" s="22"/>
      <c r="K360" s="22"/>
      <c r="L360" s="22"/>
      <c r="M360" s="22"/>
      <c r="N360" s="22"/>
      <c r="O360" s="22"/>
      <c r="P360" s="22"/>
    </row>
    <row r="361" spans="1:16" s="3" customFormat="1" ht="15.75">
      <c r="A361" s="28"/>
      <c r="B361" s="14"/>
      <c r="D361" s="16"/>
      <c r="H361" s="22"/>
      <c r="I361" s="22"/>
      <c r="J361" s="22"/>
      <c r="K361" s="22"/>
      <c r="L361" s="22"/>
      <c r="M361" s="22"/>
      <c r="N361" s="22"/>
      <c r="O361" s="22"/>
      <c r="P361" s="22"/>
    </row>
    <row r="362" spans="1:16" s="3" customFormat="1" ht="15.75">
      <c r="A362" s="28"/>
      <c r="B362" s="13"/>
      <c r="D362" s="16"/>
      <c r="H362" s="22"/>
      <c r="I362" s="22"/>
      <c r="J362" s="22"/>
      <c r="K362" s="22"/>
      <c r="L362" s="22">
        <f>+L363</f>
        <v>50</v>
      </c>
      <c r="M362" s="22">
        <f>+M363</f>
        <v>50</v>
      </c>
      <c r="N362" s="22"/>
      <c r="O362" s="22"/>
      <c r="P362" s="22"/>
    </row>
    <row r="363" spans="1:16" s="3" customFormat="1" ht="15.75">
      <c r="A363" s="28"/>
      <c r="B363" s="14"/>
      <c r="D363" s="16"/>
      <c r="H363" s="22"/>
      <c r="I363" s="22"/>
      <c r="J363" s="22"/>
      <c r="K363" s="22"/>
      <c r="L363" s="22">
        <v>50</v>
      </c>
      <c r="M363" s="22">
        <v>50</v>
      </c>
      <c r="N363" s="22"/>
      <c r="O363" s="22"/>
      <c r="P363" s="22"/>
    </row>
    <row r="364" spans="1:16" s="3" customFormat="1" ht="15.75">
      <c r="A364" s="28"/>
      <c r="B364" s="14"/>
      <c r="D364" s="16"/>
      <c r="H364" s="22"/>
      <c r="I364" s="22"/>
      <c r="J364" s="22"/>
      <c r="K364" s="22"/>
      <c r="L364" s="22"/>
      <c r="M364" s="22"/>
      <c r="N364" s="22"/>
      <c r="O364" s="22"/>
      <c r="P364" s="22"/>
    </row>
    <row r="365" spans="1:16" s="3" customFormat="1" ht="15.75">
      <c r="A365" s="28"/>
      <c r="B365" s="14"/>
      <c r="D365" s="16"/>
      <c r="H365" s="22"/>
      <c r="I365" s="22"/>
      <c r="J365" s="22"/>
      <c r="K365" s="22"/>
      <c r="L365" s="22">
        <f>L325+L331+L362</f>
        <v>92041.66666666667</v>
      </c>
      <c r="M365" s="22">
        <f>M325+M331+M362</f>
        <v>92041.66666666667</v>
      </c>
      <c r="N365" s="22"/>
      <c r="O365" s="22"/>
      <c r="P365" s="22"/>
    </row>
    <row r="366" spans="1:16" s="3" customFormat="1" ht="15.75">
      <c r="A366" s="28"/>
      <c r="B366" s="14"/>
      <c r="D366" s="16"/>
      <c r="H366" s="22"/>
      <c r="I366" s="22"/>
      <c r="J366" s="22"/>
      <c r="K366" s="22"/>
      <c r="L366" s="22"/>
      <c r="M366" s="22"/>
      <c r="N366" s="22"/>
      <c r="O366" s="22"/>
      <c r="P366" s="22"/>
    </row>
    <row r="367" spans="1:16" s="3" customFormat="1" ht="15.75">
      <c r="A367" s="28"/>
      <c r="B367" s="13"/>
      <c r="D367" s="16"/>
      <c r="H367" s="22"/>
      <c r="I367" s="22"/>
      <c r="J367" s="22"/>
      <c r="K367" s="22"/>
      <c r="L367" s="22"/>
      <c r="M367" s="22"/>
      <c r="N367" s="22"/>
      <c r="O367" s="22"/>
      <c r="P367" s="22"/>
    </row>
    <row r="368" spans="1:16" s="3" customFormat="1" ht="15.75">
      <c r="A368" s="28"/>
      <c r="B368" s="14"/>
      <c r="D368" s="16"/>
      <c r="H368" s="22"/>
      <c r="I368" s="22"/>
      <c r="J368" s="22"/>
      <c r="K368" s="22"/>
      <c r="L368" s="22"/>
      <c r="M368" s="22"/>
      <c r="N368" s="22"/>
      <c r="O368" s="22"/>
      <c r="P368" s="22"/>
    </row>
    <row r="369" spans="1:16" s="3" customFormat="1" ht="15.75">
      <c r="A369" s="28"/>
      <c r="B369" s="14"/>
      <c r="D369" s="16"/>
      <c r="H369" s="22"/>
      <c r="I369" s="22"/>
      <c r="J369" s="22"/>
      <c r="K369" s="22"/>
      <c r="L369" s="22"/>
      <c r="M369" s="22"/>
      <c r="N369" s="22"/>
      <c r="O369" s="22"/>
      <c r="P369" s="22"/>
    </row>
    <row r="370" spans="1:16" s="3" customFormat="1" ht="15.75">
      <c r="A370" s="28"/>
      <c r="B370" s="14"/>
      <c r="D370" s="16"/>
      <c r="H370" s="22"/>
      <c r="I370" s="22"/>
      <c r="J370" s="22"/>
      <c r="K370" s="22"/>
      <c r="L370" s="22"/>
      <c r="M370" s="22"/>
      <c r="N370" s="22"/>
      <c r="O370" s="22"/>
      <c r="P370" s="22"/>
    </row>
    <row r="371" spans="1:16" s="3" customFormat="1" ht="15.75">
      <c r="A371" s="28"/>
      <c r="B371" s="14"/>
      <c r="D371" s="16"/>
      <c r="H371" s="22"/>
      <c r="I371" s="22"/>
      <c r="J371" s="22"/>
      <c r="K371" s="22"/>
      <c r="L371" s="22"/>
      <c r="M371" s="22"/>
      <c r="N371" s="22"/>
      <c r="O371" s="22"/>
      <c r="P371" s="22"/>
    </row>
    <row r="372" spans="1:15" s="22" customFormat="1" ht="20.25" customHeight="1">
      <c r="A372" s="153"/>
      <c r="B372" s="154"/>
      <c r="C372" s="154"/>
      <c r="D372" s="154"/>
      <c r="E372" s="154"/>
      <c r="F372" s="154"/>
      <c r="G372" s="154"/>
      <c r="H372" s="154"/>
      <c r="I372" s="6"/>
      <c r="J372" s="6"/>
      <c r="K372" s="6"/>
      <c r="N372" s="6"/>
      <c r="O372" s="6"/>
    </row>
    <row r="373" spans="1:16" s="3" customFormat="1" ht="15.75">
      <c r="A373" s="113"/>
      <c r="B373" s="113"/>
      <c r="D373" s="16"/>
      <c r="H373" s="22"/>
      <c r="I373" s="22"/>
      <c r="J373" s="22"/>
      <c r="K373" s="22"/>
      <c r="L373" s="22"/>
      <c r="M373" s="22"/>
      <c r="N373" s="22"/>
      <c r="O373" s="22"/>
      <c r="P373" s="22"/>
    </row>
    <row r="374" spans="1:16" s="3" customFormat="1" ht="15.75">
      <c r="A374" s="28"/>
      <c r="B374" s="28"/>
      <c r="C374" s="28"/>
      <c r="D374" s="28"/>
      <c r="E374" s="28"/>
      <c r="F374" s="28"/>
      <c r="G374" s="28"/>
      <c r="H374" s="97"/>
      <c r="I374" s="97"/>
      <c r="J374" s="97"/>
      <c r="K374" s="97"/>
      <c r="L374" s="97"/>
      <c r="M374" s="97"/>
      <c r="N374" s="97"/>
      <c r="O374" s="97"/>
      <c r="P374" s="22"/>
    </row>
    <row r="375" spans="1:16" s="16" customFormat="1" ht="41.25" customHeight="1">
      <c r="A375" s="114"/>
      <c r="B375" s="26"/>
      <c r="C375" s="27"/>
      <c r="D375" s="39"/>
      <c r="E375" s="39"/>
      <c r="F375" s="39"/>
      <c r="G375" s="39"/>
      <c r="H375" s="41"/>
      <c r="I375" s="41"/>
      <c r="J375" s="41"/>
      <c r="K375" s="130"/>
      <c r="L375" s="131" t="s">
        <v>4</v>
      </c>
      <c r="M375" s="131" t="s">
        <v>5</v>
      </c>
      <c r="N375" s="131"/>
      <c r="O375" s="131"/>
      <c r="P375" s="130"/>
    </row>
    <row r="376" spans="1:16" s="3" customFormat="1" ht="15.75" hidden="1">
      <c r="A376" s="28"/>
      <c r="B376" s="28"/>
      <c r="D376" s="16"/>
      <c r="H376" s="22"/>
      <c r="I376" s="22"/>
      <c r="J376" s="22"/>
      <c r="K376" s="22"/>
      <c r="L376" s="22">
        <f>SUM(L377:L381)</f>
        <v>124633.33333333334</v>
      </c>
      <c r="M376" s="22">
        <f>SUM(M377:M381)</f>
        <v>124633.33333333334</v>
      </c>
      <c r="N376" s="22"/>
      <c r="O376" s="22"/>
      <c r="P376" s="22"/>
    </row>
    <row r="377" spans="1:16" s="3" customFormat="1" ht="15.75" hidden="1">
      <c r="A377" s="28"/>
      <c r="B377" s="14"/>
      <c r="D377" s="16"/>
      <c r="H377" s="22"/>
      <c r="I377" s="22"/>
      <c r="J377" s="22"/>
      <c r="K377" s="22"/>
      <c r="L377" s="22">
        <v>106166.66666666667</v>
      </c>
      <c r="M377" s="22">
        <v>106166.66666666667</v>
      </c>
      <c r="N377" s="22"/>
      <c r="O377" s="22"/>
      <c r="P377" s="22"/>
    </row>
    <row r="378" spans="1:16" s="3" customFormat="1" ht="15.75" hidden="1">
      <c r="A378" s="125"/>
      <c r="B378" s="126"/>
      <c r="D378" s="16"/>
      <c r="H378" s="22"/>
      <c r="I378" s="22"/>
      <c r="J378" s="22"/>
      <c r="K378" s="22"/>
      <c r="L378" s="22">
        <v>250</v>
      </c>
      <c r="M378" s="22">
        <v>250</v>
      </c>
      <c r="N378" s="22"/>
      <c r="O378" s="22"/>
      <c r="P378" s="22"/>
    </row>
    <row r="379" spans="1:16" s="3" customFormat="1" ht="15.75" hidden="1">
      <c r="A379" s="28"/>
      <c r="B379" s="14"/>
      <c r="D379" s="16"/>
      <c r="H379" s="22"/>
      <c r="I379" s="22"/>
      <c r="J379" s="22"/>
      <c r="K379" s="22"/>
      <c r="L379" s="22">
        <v>9500</v>
      </c>
      <c r="M379" s="22">
        <v>9500</v>
      </c>
      <c r="N379" s="22"/>
      <c r="O379" s="22"/>
      <c r="P379" s="22"/>
    </row>
    <row r="380" spans="1:16" s="3" customFormat="1" ht="15.75" hidden="1">
      <c r="A380" s="28"/>
      <c r="B380" s="13"/>
      <c r="D380" s="16"/>
      <c r="H380" s="22"/>
      <c r="I380" s="22"/>
      <c r="J380" s="22"/>
      <c r="K380" s="22"/>
      <c r="L380" s="22">
        <v>7666.666666666667</v>
      </c>
      <c r="M380" s="22">
        <v>7666.666666666667</v>
      </c>
      <c r="N380" s="22"/>
      <c r="O380" s="22"/>
      <c r="P380" s="22"/>
    </row>
    <row r="381" spans="1:16" s="3" customFormat="1" ht="15.75" hidden="1">
      <c r="A381" s="28"/>
      <c r="B381" s="13"/>
      <c r="D381" s="16"/>
      <c r="H381" s="22"/>
      <c r="I381" s="22"/>
      <c r="J381" s="22"/>
      <c r="K381" s="22"/>
      <c r="L381" s="22">
        <v>1050</v>
      </c>
      <c r="M381" s="22">
        <v>1050</v>
      </c>
      <c r="N381" s="22"/>
      <c r="O381" s="22"/>
      <c r="P381" s="22"/>
    </row>
    <row r="382" spans="1:16" s="3" customFormat="1" ht="15.75">
      <c r="A382" s="28"/>
      <c r="B382" s="13"/>
      <c r="D382" s="16"/>
      <c r="H382" s="22"/>
      <c r="I382" s="22"/>
      <c r="J382" s="22"/>
      <c r="K382" s="22"/>
      <c r="L382" s="22">
        <f>SUM(L383:L408)</f>
        <v>57800</v>
      </c>
      <c r="M382" s="22">
        <f>SUM(M383:M408)</f>
        <v>57800</v>
      </c>
      <c r="N382" s="22"/>
      <c r="O382" s="22"/>
      <c r="P382" s="22"/>
    </row>
    <row r="383" spans="1:16" s="3" customFormat="1" ht="15.75">
      <c r="A383" s="28"/>
      <c r="B383" s="14"/>
      <c r="D383" s="16"/>
      <c r="H383" s="22"/>
      <c r="I383" s="22"/>
      <c r="J383" s="22"/>
      <c r="K383" s="22"/>
      <c r="L383" s="22">
        <v>3550</v>
      </c>
      <c r="M383" s="22">
        <v>3550</v>
      </c>
      <c r="N383" s="22"/>
      <c r="O383" s="22"/>
      <c r="P383" s="22"/>
    </row>
    <row r="384" spans="1:16" s="3" customFormat="1" ht="15.75">
      <c r="A384" s="28"/>
      <c r="B384" s="14"/>
      <c r="D384" s="16"/>
      <c r="H384" s="22"/>
      <c r="I384" s="22"/>
      <c r="J384" s="22"/>
      <c r="K384" s="22"/>
      <c r="L384" s="22"/>
      <c r="M384" s="22"/>
      <c r="N384" s="22"/>
      <c r="O384" s="22"/>
      <c r="P384" s="22"/>
    </row>
    <row r="385" spans="1:16" s="3" customFormat="1" ht="15.75">
      <c r="A385" s="28"/>
      <c r="B385" s="14"/>
      <c r="D385" s="16"/>
      <c r="H385" s="22"/>
      <c r="I385" s="22"/>
      <c r="J385" s="22"/>
      <c r="K385" s="22"/>
      <c r="L385" s="22"/>
      <c r="M385" s="22"/>
      <c r="N385" s="22"/>
      <c r="O385" s="22"/>
      <c r="P385" s="22"/>
    </row>
    <row r="386" spans="1:16" s="3" customFormat="1" ht="15.75">
      <c r="A386" s="28"/>
      <c r="B386" s="14"/>
      <c r="D386" s="16"/>
      <c r="H386" s="22"/>
      <c r="I386" s="22"/>
      <c r="J386" s="22"/>
      <c r="K386" s="22"/>
      <c r="L386" s="22">
        <v>2500</v>
      </c>
      <c r="M386" s="22">
        <v>2500</v>
      </c>
      <c r="N386" s="22"/>
      <c r="O386" s="22"/>
      <c r="P386" s="22"/>
    </row>
    <row r="387" spans="1:16" s="3" customFormat="1" ht="15.75">
      <c r="A387" s="28"/>
      <c r="B387" s="14"/>
      <c r="D387" s="16"/>
      <c r="H387" s="22"/>
      <c r="I387" s="22"/>
      <c r="J387" s="22"/>
      <c r="K387" s="22"/>
      <c r="L387" s="22"/>
      <c r="M387" s="22"/>
      <c r="N387" s="22"/>
      <c r="O387" s="22"/>
      <c r="P387" s="22"/>
    </row>
    <row r="388" spans="1:16" s="3" customFormat="1" ht="15.75">
      <c r="A388" s="28"/>
      <c r="B388" s="14"/>
      <c r="D388" s="16"/>
      <c r="H388" s="22"/>
      <c r="I388" s="22"/>
      <c r="J388" s="22"/>
      <c r="K388" s="22"/>
      <c r="L388" s="22"/>
      <c r="M388" s="22"/>
      <c r="N388" s="22"/>
      <c r="O388" s="22"/>
      <c r="P388" s="22"/>
    </row>
    <row r="389" spans="1:16" s="3" customFormat="1" ht="15.75">
      <c r="A389" s="28"/>
      <c r="B389" s="13"/>
      <c r="D389" s="16"/>
      <c r="H389" s="22"/>
      <c r="I389" s="22"/>
      <c r="J389" s="22"/>
      <c r="K389" s="22"/>
      <c r="L389" s="22">
        <v>12000</v>
      </c>
      <c r="M389" s="22">
        <v>12000</v>
      </c>
      <c r="N389" s="22"/>
      <c r="O389" s="22"/>
      <c r="P389" s="22"/>
    </row>
    <row r="390" spans="1:16" s="3" customFormat="1" ht="15.75">
      <c r="A390" s="28"/>
      <c r="B390" s="13"/>
      <c r="D390" s="16"/>
      <c r="H390" s="22"/>
      <c r="I390" s="22"/>
      <c r="J390" s="22"/>
      <c r="K390" s="22"/>
      <c r="L390" s="22"/>
      <c r="M390" s="22"/>
      <c r="N390" s="22"/>
      <c r="O390" s="22"/>
      <c r="P390" s="22"/>
    </row>
    <row r="391" spans="1:16" s="3" customFormat="1" ht="15.75">
      <c r="A391" s="28"/>
      <c r="B391" s="13"/>
      <c r="D391" s="16"/>
      <c r="H391" s="22"/>
      <c r="I391" s="22"/>
      <c r="J391" s="22"/>
      <c r="K391" s="22"/>
      <c r="L391" s="22"/>
      <c r="M391" s="22"/>
      <c r="N391" s="22"/>
      <c r="O391" s="22"/>
      <c r="P391" s="22"/>
    </row>
    <row r="392" spans="1:16" s="3" customFormat="1" ht="15.75">
      <c r="A392" s="28"/>
      <c r="B392" s="126"/>
      <c r="D392" s="16"/>
      <c r="H392" s="22"/>
      <c r="I392" s="22"/>
      <c r="J392" s="22"/>
      <c r="K392" s="22"/>
      <c r="L392" s="22">
        <v>15500</v>
      </c>
      <c r="M392" s="22">
        <v>15500</v>
      </c>
      <c r="N392" s="22"/>
      <c r="O392" s="22"/>
      <c r="P392" s="22"/>
    </row>
    <row r="393" spans="1:16" s="3" customFormat="1" ht="15.75">
      <c r="A393" s="28"/>
      <c r="B393" s="126"/>
      <c r="D393" s="16"/>
      <c r="H393" s="22"/>
      <c r="I393" s="22"/>
      <c r="J393" s="22"/>
      <c r="K393" s="22"/>
      <c r="L393" s="22"/>
      <c r="M393" s="22"/>
      <c r="N393" s="22"/>
      <c r="O393" s="22"/>
      <c r="P393" s="22"/>
    </row>
    <row r="394" spans="1:16" s="3" customFormat="1" ht="15.75">
      <c r="A394" s="28"/>
      <c r="B394" s="126"/>
      <c r="D394" s="16"/>
      <c r="H394" s="22"/>
      <c r="I394" s="22"/>
      <c r="J394" s="22"/>
      <c r="K394" s="22"/>
      <c r="L394" s="22"/>
      <c r="M394" s="22"/>
      <c r="N394" s="22"/>
      <c r="O394" s="22"/>
      <c r="P394" s="22"/>
    </row>
    <row r="395" spans="1:16" s="3" customFormat="1" ht="15.75">
      <c r="A395" s="28"/>
      <c r="B395" s="14"/>
      <c r="D395" s="16"/>
      <c r="H395" s="22"/>
      <c r="I395" s="22"/>
      <c r="J395" s="22"/>
      <c r="K395" s="22"/>
      <c r="L395" s="22">
        <v>15500</v>
      </c>
      <c r="M395" s="22">
        <v>15500</v>
      </c>
      <c r="N395" s="22"/>
      <c r="O395" s="22"/>
      <c r="P395" s="22"/>
    </row>
    <row r="396" spans="1:16" s="3" customFormat="1" ht="15.75">
      <c r="A396" s="28"/>
      <c r="B396" s="14"/>
      <c r="D396" s="16"/>
      <c r="H396" s="22"/>
      <c r="I396" s="22"/>
      <c r="J396" s="22"/>
      <c r="K396" s="22"/>
      <c r="L396" s="22"/>
      <c r="M396" s="22"/>
      <c r="N396" s="22"/>
      <c r="O396" s="22"/>
      <c r="P396" s="22"/>
    </row>
    <row r="397" spans="1:16" s="3" customFormat="1" ht="15.75">
      <c r="A397" s="28"/>
      <c r="B397" s="14"/>
      <c r="D397" s="16"/>
      <c r="H397" s="22"/>
      <c r="I397" s="22"/>
      <c r="J397" s="22"/>
      <c r="K397" s="22"/>
      <c r="L397" s="22"/>
      <c r="M397" s="22"/>
      <c r="N397" s="22"/>
      <c r="O397" s="22"/>
      <c r="P397" s="22"/>
    </row>
    <row r="398" spans="1:16" s="3" customFormat="1" ht="15.75">
      <c r="A398" s="28"/>
      <c r="B398" s="14"/>
      <c r="D398" s="16"/>
      <c r="H398" s="22"/>
      <c r="I398" s="22"/>
      <c r="J398" s="22"/>
      <c r="K398" s="22"/>
      <c r="L398" s="22">
        <v>6500</v>
      </c>
      <c r="M398" s="22">
        <v>6500</v>
      </c>
      <c r="N398" s="22"/>
      <c r="O398" s="22"/>
      <c r="P398" s="22"/>
    </row>
    <row r="399" spans="1:16" s="3" customFormat="1" ht="15.75">
      <c r="A399" s="28"/>
      <c r="B399" s="14"/>
      <c r="D399" s="16"/>
      <c r="H399" s="22"/>
      <c r="I399" s="22"/>
      <c r="J399" s="22"/>
      <c r="K399" s="22"/>
      <c r="L399" s="22"/>
      <c r="M399" s="22"/>
      <c r="N399" s="22"/>
      <c r="O399" s="22"/>
      <c r="P399" s="22"/>
    </row>
    <row r="400" spans="1:16" s="3" customFormat="1" ht="15.75">
      <c r="A400" s="28"/>
      <c r="B400" s="14"/>
      <c r="D400" s="16"/>
      <c r="H400" s="22"/>
      <c r="I400" s="22"/>
      <c r="J400" s="22"/>
      <c r="K400" s="22"/>
      <c r="L400" s="22"/>
      <c r="M400" s="22"/>
      <c r="N400" s="22"/>
      <c r="O400" s="22"/>
      <c r="P400" s="22"/>
    </row>
    <row r="401" spans="1:16" s="3" customFormat="1" ht="15.75">
      <c r="A401" s="28"/>
      <c r="B401" s="14"/>
      <c r="D401" s="16"/>
      <c r="H401" s="22"/>
      <c r="I401" s="22"/>
      <c r="J401" s="22"/>
      <c r="K401" s="22"/>
      <c r="L401" s="22"/>
      <c r="M401" s="22"/>
      <c r="N401" s="22"/>
      <c r="O401" s="22"/>
      <c r="P401" s="22"/>
    </row>
    <row r="402" spans="1:16" s="3" customFormat="1" ht="15.75">
      <c r="A402" s="28"/>
      <c r="B402" s="14"/>
      <c r="D402" s="16"/>
      <c r="H402" s="22"/>
      <c r="I402" s="22"/>
      <c r="J402" s="22"/>
      <c r="K402" s="22"/>
      <c r="L402" s="22"/>
      <c r="M402" s="22"/>
      <c r="N402" s="22"/>
      <c r="O402" s="22"/>
      <c r="P402" s="22"/>
    </row>
    <row r="403" spans="1:16" s="3" customFormat="1" ht="15.75">
      <c r="A403" s="28"/>
      <c r="B403" s="14"/>
      <c r="D403" s="16"/>
      <c r="H403" s="22"/>
      <c r="I403" s="22"/>
      <c r="J403" s="22"/>
      <c r="K403" s="22"/>
      <c r="L403" s="22">
        <v>1250</v>
      </c>
      <c r="M403" s="22">
        <v>1250</v>
      </c>
      <c r="N403" s="22"/>
      <c r="O403" s="22"/>
      <c r="P403" s="22"/>
    </row>
    <row r="404" spans="1:16" s="3" customFormat="1" ht="15.75">
      <c r="A404" s="28"/>
      <c r="B404" s="14"/>
      <c r="D404" s="16"/>
      <c r="H404" s="22"/>
      <c r="I404" s="22"/>
      <c r="J404" s="22"/>
      <c r="K404" s="22"/>
      <c r="L404" s="22"/>
      <c r="M404" s="22"/>
      <c r="N404" s="22"/>
      <c r="O404" s="22"/>
      <c r="P404" s="22"/>
    </row>
    <row r="405" spans="1:16" s="3" customFormat="1" ht="15.75">
      <c r="A405" s="28"/>
      <c r="B405" s="14"/>
      <c r="D405" s="16"/>
      <c r="H405" s="22"/>
      <c r="I405" s="22"/>
      <c r="J405" s="22"/>
      <c r="K405" s="22"/>
      <c r="L405" s="22"/>
      <c r="M405" s="22"/>
      <c r="N405" s="22"/>
      <c r="O405" s="22"/>
      <c r="P405" s="22"/>
    </row>
    <row r="406" spans="1:16" s="3" customFormat="1" ht="15.75">
      <c r="A406" s="28"/>
      <c r="B406" s="14"/>
      <c r="D406" s="16"/>
      <c r="H406" s="22"/>
      <c r="I406" s="22"/>
      <c r="J406" s="22"/>
      <c r="K406" s="22"/>
      <c r="L406" s="22"/>
      <c r="M406" s="22"/>
      <c r="N406" s="22"/>
      <c r="O406" s="22"/>
      <c r="P406" s="22"/>
    </row>
    <row r="407" spans="1:16" s="3" customFormat="1" ht="15.75">
      <c r="A407" s="28"/>
      <c r="B407" s="14"/>
      <c r="D407" s="16"/>
      <c r="H407" s="22"/>
      <c r="I407" s="22"/>
      <c r="J407" s="22"/>
      <c r="K407" s="22"/>
      <c r="L407" s="22"/>
      <c r="M407" s="22"/>
      <c r="N407" s="22"/>
      <c r="O407" s="22"/>
      <c r="P407" s="22"/>
    </row>
    <row r="408" spans="1:16" s="3" customFormat="1" ht="15.75">
      <c r="A408" s="28"/>
      <c r="B408" s="14"/>
      <c r="D408" s="16"/>
      <c r="H408" s="22"/>
      <c r="I408" s="22"/>
      <c r="J408" s="22"/>
      <c r="K408" s="22"/>
      <c r="L408" s="22">
        <v>1000</v>
      </c>
      <c r="M408" s="22">
        <v>1000</v>
      </c>
      <c r="N408" s="22"/>
      <c r="O408" s="22"/>
      <c r="P408" s="22"/>
    </row>
    <row r="409" spans="1:16" s="3" customFormat="1" ht="15.75">
      <c r="A409" s="28"/>
      <c r="B409" s="14"/>
      <c r="D409" s="16"/>
      <c r="H409" s="22"/>
      <c r="I409" s="22"/>
      <c r="J409" s="22"/>
      <c r="K409" s="22"/>
      <c r="L409" s="22"/>
      <c r="M409" s="22"/>
      <c r="N409" s="22"/>
      <c r="O409" s="22"/>
      <c r="P409" s="22"/>
    </row>
    <row r="410" spans="1:16" s="3" customFormat="1" ht="15.75">
      <c r="A410" s="28"/>
      <c r="B410" s="14"/>
      <c r="D410" s="16"/>
      <c r="H410" s="22"/>
      <c r="I410" s="22"/>
      <c r="J410" s="22"/>
      <c r="K410" s="22"/>
      <c r="L410" s="22"/>
      <c r="M410" s="22"/>
      <c r="N410" s="22"/>
      <c r="O410" s="22"/>
      <c r="P410" s="22"/>
    </row>
    <row r="411" spans="1:16" s="3" customFormat="1" ht="15.75">
      <c r="A411" s="28"/>
      <c r="B411" s="13"/>
      <c r="D411" s="16"/>
      <c r="H411" s="22"/>
      <c r="I411" s="22"/>
      <c r="J411" s="22"/>
      <c r="K411" s="22"/>
      <c r="L411" s="22">
        <f>L412</f>
        <v>100</v>
      </c>
      <c r="M411" s="22">
        <f>M412</f>
        <v>100</v>
      </c>
      <c r="N411" s="22"/>
      <c r="O411" s="22"/>
      <c r="P411" s="22"/>
    </row>
    <row r="412" spans="1:16" s="3" customFormat="1" ht="15.75">
      <c r="A412" s="28"/>
      <c r="B412" s="14"/>
      <c r="D412" s="16"/>
      <c r="H412" s="22"/>
      <c r="I412" s="22"/>
      <c r="J412" s="22"/>
      <c r="K412" s="22"/>
      <c r="L412" s="22">
        <v>100</v>
      </c>
      <c r="M412" s="22">
        <v>100</v>
      </c>
      <c r="N412" s="22"/>
      <c r="O412" s="22"/>
      <c r="P412" s="22"/>
    </row>
    <row r="413" spans="1:16" s="3" customFormat="1" ht="15.75">
      <c r="A413" s="28"/>
      <c r="B413" s="14"/>
      <c r="D413" s="16"/>
      <c r="H413" s="22"/>
      <c r="I413" s="22"/>
      <c r="J413" s="22"/>
      <c r="K413" s="22"/>
      <c r="L413" s="22"/>
      <c r="M413" s="22"/>
      <c r="N413" s="22"/>
      <c r="O413" s="22"/>
      <c r="P413" s="22"/>
    </row>
    <row r="414" spans="1:16" s="3" customFormat="1" ht="15.75">
      <c r="A414" s="28"/>
      <c r="B414" s="14"/>
      <c r="D414" s="16"/>
      <c r="H414" s="22"/>
      <c r="I414" s="22"/>
      <c r="J414" s="22"/>
      <c r="K414" s="22"/>
      <c r="L414" s="22">
        <f>L376+L382+L411</f>
        <v>182533.33333333334</v>
      </c>
      <c r="M414" s="22">
        <f>M376+M382+M411</f>
        <v>182533.33333333334</v>
      </c>
      <c r="N414" s="22"/>
      <c r="O414" s="22"/>
      <c r="P414" s="22"/>
    </row>
    <row r="415" spans="1:16" s="3" customFormat="1" ht="15.75">
      <c r="A415" s="28"/>
      <c r="B415" s="14"/>
      <c r="D415" s="16"/>
      <c r="H415" s="22"/>
      <c r="I415" s="22"/>
      <c r="J415" s="22"/>
      <c r="K415" s="22"/>
      <c r="L415" s="22"/>
      <c r="M415" s="22"/>
      <c r="N415" s="22"/>
      <c r="O415" s="22"/>
      <c r="P415" s="22"/>
    </row>
    <row r="416" spans="1:2" s="22" customFormat="1" ht="15.75">
      <c r="A416" s="97"/>
      <c r="B416" s="21"/>
    </row>
    <row r="417" spans="1:16" s="3" customFormat="1" ht="15.75">
      <c r="A417" s="28"/>
      <c r="B417" s="14"/>
      <c r="D417" s="16"/>
      <c r="H417" s="22"/>
      <c r="I417" s="22"/>
      <c r="J417" s="22"/>
      <c r="K417" s="22"/>
      <c r="L417" s="22"/>
      <c r="M417" s="22"/>
      <c r="N417" s="22"/>
      <c r="O417" s="22"/>
      <c r="P417" s="22"/>
    </row>
    <row r="418" spans="1:16" s="3" customFormat="1" ht="15.75">
      <c r="A418" s="28"/>
      <c r="B418" s="14"/>
      <c r="D418" s="16"/>
      <c r="H418" s="22"/>
      <c r="I418" s="22"/>
      <c r="J418" s="22"/>
      <c r="K418" s="22"/>
      <c r="L418" s="22"/>
      <c r="M418" s="22"/>
      <c r="N418" s="22"/>
      <c r="O418" s="22"/>
      <c r="P418" s="22"/>
    </row>
    <row r="419" spans="1:16" s="3" customFormat="1" ht="15.75">
      <c r="A419" s="28"/>
      <c r="B419" s="14"/>
      <c r="D419" s="16"/>
      <c r="H419" s="22"/>
      <c r="I419" s="22"/>
      <c r="J419" s="22"/>
      <c r="K419" s="22"/>
      <c r="L419" s="22"/>
      <c r="M419" s="22"/>
      <c r="N419" s="22"/>
      <c r="O419" s="22"/>
      <c r="P419" s="22"/>
    </row>
    <row r="420" spans="1:16" s="3" customFormat="1" ht="15.75">
      <c r="A420" s="28"/>
      <c r="B420" s="14"/>
      <c r="D420" s="16"/>
      <c r="H420" s="22"/>
      <c r="I420" s="22"/>
      <c r="J420" s="22"/>
      <c r="K420" s="22"/>
      <c r="L420" s="22"/>
      <c r="M420" s="22"/>
      <c r="N420" s="22"/>
      <c r="O420" s="22"/>
      <c r="P420" s="22"/>
    </row>
    <row r="421" spans="1:16" s="3" customFormat="1" ht="15.75">
      <c r="A421" s="28"/>
      <c r="B421" s="14"/>
      <c r="D421" s="16"/>
      <c r="H421" s="22"/>
      <c r="I421" s="22"/>
      <c r="J421" s="22"/>
      <c r="K421" s="22"/>
      <c r="L421" s="22"/>
      <c r="M421" s="22"/>
      <c r="N421" s="22"/>
      <c r="O421" s="22"/>
      <c r="P421" s="22"/>
    </row>
    <row r="422" spans="1:16" s="3" customFormat="1" ht="15.75">
      <c r="A422" s="28"/>
      <c r="B422" s="14"/>
      <c r="D422" s="16"/>
      <c r="H422" s="22"/>
      <c r="I422" s="22"/>
      <c r="J422" s="22"/>
      <c r="K422" s="22"/>
      <c r="L422" s="22"/>
      <c r="M422" s="22"/>
      <c r="N422" s="22"/>
      <c r="O422" s="22"/>
      <c r="P422" s="22"/>
    </row>
    <row r="423" spans="1:16" s="3" customFormat="1" ht="15.75">
      <c r="A423" s="28"/>
      <c r="B423" s="14"/>
      <c r="D423" s="16"/>
      <c r="H423" s="22"/>
      <c r="I423" s="22"/>
      <c r="J423" s="22"/>
      <c r="K423" s="22"/>
      <c r="L423" s="22"/>
      <c r="M423" s="22"/>
      <c r="N423" s="22"/>
      <c r="O423" s="22"/>
      <c r="P423" s="22"/>
    </row>
    <row r="424" spans="1:16" s="3" customFormat="1" ht="15.75">
      <c r="A424" s="28"/>
      <c r="B424" s="14"/>
      <c r="D424" s="16"/>
      <c r="H424" s="22"/>
      <c r="I424" s="22"/>
      <c r="J424" s="22"/>
      <c r="K424" s="22"/>
      <c r="L424" s="22"/>
      <c r="M424" s="22"/>
      <c r="N424" s="22"/>
      <c r="O424" s="22"/>
      <c r="P424" s="22"/>
    </row>
    <row r="425" spans="1:16" s="3" customFormat="1" ht="15.75">
      <c r="A425" s="28"/>
      <c r="B425" s="14"/>
      <c r="D425" s="16"/>
      <c r="H425" s="22"/>
      <c r="I425" s="22"/>
      <c r="J425" s="22"/>
      <c r="K425" s="22"/>
      <c r="L425" s="22"/>
      <c r="M425" s="22"/>
      <c r="N425" s="22"/>
      <c r="O425" s="22"/>
      <c r="P425" s="22"/>
    </row>
    <row r="426" spans="1:16" s="3" customFormat="1" ht="15.75">
      <c r="A426" s="28"/>
      <c r="B426" s="14"/>
      <c r="D426" s="16"/>
      <c r="H426" s="22"/>
      <c r="I426" s="22"/>
      <c r="J426" s="22"/>
      <c r="K426" s="22"/>
      <c r="L426" s="22"/>
      <c r="M426" s="22"/>
      <c r="N426" s="22"/>
      <c r="O426" s="22"/>
      <c r="P426" s="22"/>
    </row>
    <row r="427" spans="1:16" s="3" customFormat="1" ht="15.75">
      <c r="A427" s="28"/>
      <c r="B427" s="14"/>
      <c r="D427" s="16"/>
      <c r="H427" s="22"/>
      <c r="I427" s="22"/>
      <c r="J427" s="22"/>
      <c r="K427" s="22"/>
      <c r="L427" s="22"/>
      <c r="M427" s="22"/>
      <c r="N427" s="22"/>
      <c r="O427" s="22"/>
      <c r="P427" s="22"/>
    </row>
    <row r="428" spans="1:16" s="3" customFormat="1" ht="15.75">
      <c r="A428" s="28"/>
      <c r="B428" s="14"/>
      <c r="D428" s="16"/>
      <c r="H428" s="22"/>
      <c r="I428" s="22"/>
      <c r="J428" s="22"/>
      <c r="K428" s="22"/>
      <c r="L428" s="22"/>
      <c r="M428" s="22"/>
      <c r="N428" s="22"/>
      <c r="O428" s="22"/>
      <c r="P428" s="22"/>
    </row>
    <row r="429" spans="1:16" s="3" customFormat="1" ht="15.75">
      <c r="A429" s="28"/>
      <c r="B429" s="14"/>
      <c r="D429" s="16"/>
      <c r="H429" s="22"/>
      <c r="I429" s="22"/>
      <c r="J429" s="22"/>
      <c r="K429" s="22"/>
      <c r="L429" s="22"/>
      <c r="M429" s="22"/>
      <c r="N429" s="22"/>
      <c r="O429" s="22"/>
      <c r="P429" s="22"/>
    </row>
    <row r="430" spans="1:16" s="3" customFormat="1" ht="15.75">
      <c r="A430" s="28"/>
      <c r="B430" s="14"/>
      <c r="D430" s="16"/>
      <c r="H430" s="22"/>
      <c r="I430" s="22"/>
      <c r="J430" s="22"/>
      <c r="K430" s="22"/>
      <c r="L430" s="22"/>
      <c r="M430" s="22"/>
      <c r="N430" s="22"/>
      <c r="O430" s="22"/>
      <c r="P430" s="22"/>
    </row>
    <row r="431" spans="1:16" s="3" customFormat="1" ht="15.75">
      <c r="A431" s="28"/>
      <c r="B431" s="14"/>
      <c r="D431" s="16"/>
      <c r="H431" s="22"/>
      <c r="I431" s="22"/>
      <c r="J431" s="22"/>
      <c r="K431" s="22"/>
      <c r="L431" s="22"/>
      <c r="M431" s="22"/>
      <c r="N431" s="22"/>
      <c r="O431" s="22"/>
      <c r="P431" s="22"/>
    </row>
  </sheetData>
  <sheetProtection/>
  <mergeCells count="2">
    <mergeCell ref="A1:K1"/>
    <mergeCell ref="A372:H372"/>
  </mergeCells>
  <printOptions gridLines="1"/>
  <pageMargins left="0.77" right="0.1968503937007874" top="0.5511811023622047" bottom="0.5118110236220472" header="0.7086614173228347" footer="0.5118110236220472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mastelic</dc:creator>
  <cp:keywords/>
  <dc:description/>
  <cp:lastModifiedBy>greljic</cp:lastModifiedBy>
  <cp:lastPrinted>2014-06-16T11:43:39Z</cp:lastPrinted>
  <dcterms:created xsi:type="dcterms:W3CDTF">2003-07-09T14:53:12Z</dcterms:created>
  <dcterms:modified xsi:type="dcterms:W3CDTF">2014-07-24T08:34:05Z</dcterms:modified>
  <cp:category/>
  <cp:version/>
  <cp:contentType/>
  <cp:contentStatus/>
</cp:coreProperties>
</file>